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histadrut-my.sharepoint.com/personal/michalgb_histadrut_org_il/Documents/אתר האיגוד/"/>
    </mc:Choice>
  </mc:AlternateContent>
  <xr:revisionPtr revIDLastSave="0" documentId="8_{58581C60-B418-43EE-ADB6-9BFC0437136F}" xr6:coauthVersionLast="47" xr6:coauthVersionMax="47" xr10:uidLastSave="{00000000-0000-0000-0000-000000000000}"/>
  <bookViews>
    <workbookView xWindow="-110" yWindow="-110" windowWidth="19420" windowHeight="11620" firstSheet="1" activeTab="1" xr2:uid="{00000000-000D-0000-FFFF-FFFF00000000}"/>
  </bookViews>
  <sheets>
    <sheet name="פרמטרים" sheetId="1" state="hidden" r:id="rId1"/>
    <sheet name="סימולטור" sheetId="3" r:id="rId2"/>
  </sheets>
  <calcPr calcId="191029"/>
  <customWorkbookViews>
    <customWorkbookView name="Boaz Gur Adv. - תצוגה אישית" guid="{E875A414-D8D6-45A7-9D2E-31245FEBFC2B}"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3" l="1"/>
  <c r="J23" i="3"/>
  <c r="J14" i="3"/>
  <c r="T4" i="3" s="1"/>
  <c r="T6" i="3"/>
  <c r="T2" i="3"/>
  <c r="J24" i="1"/>
  <c r="J23" i="1"/>
  <c r="J22" i="1"/>
  <c r="J21" i="1"/>
  <c r="C7" i="1"/>
  <c r="D7" i="1" s="1"/>
  <c r="D6" i="1"/>
  <c r="T5" i="3" l="1"/>
  <c r="J15" i="3" s="1"/>
  <c r="J20" i="3" s="1"/>
  <c r="C8" i="1"/>
  <c r="D8" i="1" s="1"/>
  <c r="C9" i="1" l="1"/>
  <c r="C10" i="1" s="1"/>
  <c r="J21" i="3" l="1"/>
  <c r="J25" i="3" s="1"/>
  <c r="D9" i="1"/>
  <c r="D10" i="1"/>
  <c r="C11" i="1"/>
  <c r="D11" i="1" l="1"/>
  <c r="C12" i="1"/>
  <c r="C13" i="1" l="1"/>
  <c r="D12" i="1"/>
  <c r="D13" i="1" l="1"/>
  <c r="C14" i="1"/>
  <c r="D14" i="1" l="1"/>
  <c r="C15" i="1"/>
  <c r="D15" i="1" l="1"/>
  <c r="C16" i="1"/>
  <c r="D16" i="1" l="1"/>
  <c r="C17" i="1"/>
  <c r="C18" i="1" l="1"/>
  <c r="D17" i="1"/>
  <c r="D18" i="1" l="1"/>
  <c r="C19" i="1"/>
  <c r="D19" i="1" l="1"/>
  <c r="C20" i="1"/>
  <c r="C21" i="1" l="1"/>
  <c r="D20" i="1"/>
  <c r="D21" i="1" l="1"/>
  <c r="C22" i="1"/>
  <c r="D22" i="1" l="1"/>
  <c r="C23" i="1"/>
  <c r="C24" i="1" l="1"/>
  <c r="D23" i="1"/>
  <c r="C25" i="1" l="1"/>
  <c r="D24" i="1"/>
  <c r="D25" i="1" l="1"/>
  <c r="C26" i="1"/>
  <c r="D26" i="1" l="1"/>
  <c r="C27" i="1"/>
  <c r="D27" i="1" l="1"/>
  <c r="C28" i="1"/>
  <c r="C29" i="1" l="1"/>
  <c r="D28" i="1"/>
  <c r="C30" i="1" l="1"/>
  <c r="D29" i="1"/>
  <c r="C31" i="1" l="1"/>
  <c r="D30" i="1"/>
  <c r="D31" i="1" l="1"/>
  <c r="C32" i="1"/>
  <c r="C33" i="1" l="1"/>
  <c r="D32" i="1"/>
  <c r="C34" i="1" l="1"/>
  <c r="D33" i="1"/>
  <c r="C35" i="1" l="1"/>
  <c r="D34" i="1"/>
  <c r="C36" i="1" l="1"/>
  <c r="D35" i="1"/>
  <c r="D36" i="1" l="1"/>
  <c r="C37" i="1"/>
  <c r="C38" i="1" l="1"/>
  <c r="D37" i="1"/>
  <c r="C39" i="1" l="1"/>
  <c r="D38" i="1"/>
  <c r="C40" i="1" l="1"/>
  <c r="D39" i="1"/>
  <c r="C41" i="1" l="1"/>
  <c r="D40" i="1"/>
  <c r="C42" i="1" l="1"/>
  <c r="D41" i="1"/>
  <c r="D42" i="1" l="1"/>
  <c r="C43" i="1"/>
  <c r="C44" i="1" l="1"/>
  <c r="D43" i="1"/>
  <c r="C45" i="1" l="1"/>
  <c r="D44" i="1"/>
  <c r="C46" i="1" l="1"/>
  <c r="D45" i="1"/>
  <c r="C47" i="1" l="1"/>
  <c r="D46" i="1"/>
  <c r="D47" i="1" l="1"/>
  <c r="C48" i="1"/>
  <c r="D48" i="1" l="1"/>
  <c r="C49" i="1"/>
  <c r="D49" i="1" l="1"/>
  <c r="C50" i="1"/>
  <c r="D50" i="1" l="1"/>
  <c r="C51" i="1"/>
  <c r="D51" i="1" l="1"/>
  <c r="C52" i="1"/>
  <c r="D52" i="1" l="1"/>
  <c r="C53" i="1"/>
  <c r="D53" i="1" l="1"/>
  <c r="C54" i="1"/>
  <c r="C55" i="1" l="1"/>
  <c r="D54" i="1"/>
  <c r="C56" i="1" l="1"/>
  <c r="D55" i="1"/>
  <c r="D56" i="1" l="1"/>
  <c r="C57" i="1"/>
  <c r="C58" i="1" l="1"/>
  <c r="D57" i="1"/>
  <c r="C59" i="1" l="1"/>
  <c r="D58" i="1"/>
  <c r="C60" i="1" l="1"/>
  <c r="D59" i="1"/>
  <c r="C61" i="1" l="1"/>
  <c r="D60" i="1"/>
  <c r="C62" i="1" l="1"/>
  <c r="D61" i="1"/>
  <c r="D62" i="1" l="1"/>
  <c r="C63" i="1"/>
  <c r="C64" i="1" l="1"/>
  <c r="D63" i="1"/>
  <c r="D64" i="1" l="1"/>
  <c r="C65" i="1"/>
  <c r="C66" i="1" l="1"/>
  <c r="D65" i="1"/>
  <c r="D66" i="1" l="1"/>
  <c r="C67" i="1"/>
  <c r="D67" i="1" l="1"/>
  <c r="C68" i="1"/>
  <c r="D68" i="1" l="1"/>
  <c r="C69" i="1"/>
  <c r="C70" i="1" l="1"/>
  <c r="D70" i="1" s="1"/>
  <c r="D69" i="1"/>
</calcChain>
</file>

<file path=xl/sharedStrings.xml><?xml version="1.0" encoding="utf-8"?>
<sst xmlns="http://schemas.openxmlformats.org/spreadsheetml/2006/main" count="94" uniqueCount="89">
  <si>
    <t>שכר בסיס</t>
  </si>
  <si>
    <t>רמות מקצועיות</t>
  </si>
  <si>
    <t>אחוזים לכל נקודה</t>
  </si>
  <si>
    <t>כן</t>
  </si>
  <si>
    <t>ותק</t>
  </si>
  <si>
    <t>רמה מקצועית לפי פז"מ</t>
  </si>
  <si>
    <t>רמה מקצועית לפי השתלמות</t>
  </si>
  <si>
    <t>7*</t>
  </si>
  <si>
    <t>שנות ותק</t>
  </si>
  <si>
    <t>ותק לשנה</t>
  </si>
  <si>
    <t>מצטבר</t>
  </si>
  <si>
    <t>פחות 1</t>
  </si>
  <si>
    <t>לכולם</t>
  </si>
  <si>
    <t>רמה</t>
  </si>
  <si>
    <t>אין ניהול</t>
  </si>
  <si>
    <t>ריכוז נושא</t>
  </si>
  <si>
    <t>מדר"צ</t>
  </si>
  <si>
    <t>רמת ניהול 3</t>
  </si>
  <si>
    <t>רמת ניהול 4</t>
  </si>
  <si>
    <t>רמת ניהול 5</t>
  </si>
  <si>
    <t>רמת ניהול 6</t>
  </si>
  <si>
    <t>רמת ניהול 7</t>
  </si>
  <si>
    <t>רמת ניהול 7*</t>
  </si>
  <si>
    <t>מתחיל</t>
  </si>
  <si>
    <t>מתקדם</t>
  </si>
  <si>
    <t>מנוסה</t>
  </si>
  <si>
    <t>בכיר</t>
  </si>
  <si>
    <t>בכיר+</t>
  </si>
  <si>
    <t>מומחה</t>
  </si>
  <si>
    <t>תוספת שעות לפי תואר</t>
  </si>
  <si>
    <t>ב.א</t>
  </si>
  <si>
    <t>תואר ראשון</t>
  </si>
  <si>
    <t>מ.א</t>
  </si>
  <si>
    <t>תואר שני</t>
  </si>
  <si>
    <t>ד"ר</t>
  </si>
  <si>
    <t>ד.ר</t>
  </si>
  <si>
    <t>M.A</t>
  </si>
  <si>
    <t>B.A</t>
  </si>
  <si>
    <t>PH.D</t>
  </si>
  <si>
    <t>לימודי תעודה</t>
  </si>
  <si>
    <t>תוספת לחוק שקלית</t>
  </si>
  <si>
    <t>רמת התוספת</t>
  </si>
  <si>
    <t>מנהלים</t>
  </si>
  <si>
    <t>לא</t>
  </si>
  <si>
    <t>ותק לשכר</t>
  </si>
  <si>
    <t>ותק מקצועי</t>
  </si>
  <si>
    <t>תואר</t>
  </si>
  <si>
    <t>היקף שעות לימוד</t>
  </si>
  <si>
    <t>היקף שעות לימוד משוקלל</t>
  </si>
  <si>
    <t>רמה ניהולית</t>
  </si>
  <si>
    <t>רמה מקצועית לפי ותק</t>
  </si>
  <si>
    <t>רמת תוספת חוק</t>
  </si>
  <si>
    <t>פרמטרים מחושבים</t>
  </si>
  <si>
    <t>האם מומחית</t>
  </si>
  <si>
    <t>מומחיות כפי שהוכרה ע"י האיגוד עד 2015 וע"י משרד הרווחה מאז 2015</t>
  </si>
  <si>
    <t>שכר יסוד</t>
  </si>
  <si>
    <t>תוספת עבודה מתוקף מינוי בחוק</t>
  </si>
  <si>
    <t>תוספת ותק לשכר</t>
  </si>
  <si>
    <r>
      <t xml:space="preserve">סה"כ שכר בסיס חדש </t>
    </r>
    <r>
      <rPr>
        <b/>
        <sz val="8"/>
        <rFont val="Arial"/>
        <family val="2"/>
        <scheme val="minor"/>
      </rPr>
      <t>(לערך שעה)</t>
    </r>
  </si>
  <si>
    <t>עזרים</t>
  </si>
  <si>
    <r>
      <t xml:space="preserve">שכר בסיס חדש </t>
    </r>
    <r>
      <rPr>
        <b/>
        <sz val="8"/>
        <rFont val="Arial"/>
        <family val="2"/>
        <scheme val="minor"/>
      </rPr>
      <t>(כל רכיבי השכר המובאים לעניין ערך שעה)</t>
    </r>
  </si>
  <si>
    <r>
      <t>עובד/ת יקר/ה, כלי זה נועד לסייע לך ב</t>
    </r>
    <r>
      <rPr>
        <b/>
        <sz val="12"/>
        <color theme="0"/>
        <rFont val="Arial"/>
        <family val="2"/>
        <scheme val="minor"/>
      </rPr>
      <t>הערכה</t>
    </r>
    <r>
      <rPr>
        <sz val="12"/>
        <color theme="0"/>
        <rFont val="Arial"/>
        <family val="2"/>
        <scheme val="minor"/>
      </rPr>
      <t xml:space="preserve"> של שכרך במסגרת רפורמת הישג. </t>
    </r>
    <r>
      <rPr>
        <b/>
        <sz val="12"/>
        <color theme="0"/>
        <rFont val="Arial"/>
        <family val="2"/>
        <scheme val="minor"/>
      </rPr>
      <t>יש לעקוב אחר ההוראות בתשומת לב</t>
    </r>
    <r>
      <rPr>
        <sz val="12"/>
        <color theme="0"/>
        <rFont val="Arial"/>
        <family val="2"/>
        <scheme val="minor"/>
      </rPr>
      <t xml:space="preserve">, ולוודא שהזנת את הנתונים באופן מלא ונכון. </t>
    </r>
    <r>
      <rPr>
        <u/>
        <sz val="12"/>
        <color theme="0"/>
        <rFont val="Arial"/>
        <family val="2"/>
        <scheme val="minor"/>
      </rPr>
      <t>המחשבון אינו מחליף ייעוץ מקצועי, אינו מהווה ייעוץ לשכר או ייעוץ משפטי</t>
    </r>
    <r>
      <rPr>
        <sz val="12"/>
        <color theme="0"/>
        <rFont val="Arial"/>
        <family val="2"/>
        <scheme val="minor"/>
      </rPr>
      <t xml:space="preserve">, ואנו ממליצים לפנות למחוזות האיגוד על מנת לקבל מידע מלא וסיוע במיצוי זכויותיך.
פירוט השכר כולל את רכיבי השכר הבסיסיים בלבד, ואינו כולל רכיבי החזר הוצאות (כגון הוצאות נסיעה, תוספת מעונות), אינו כולל תשלומים שנתיים דוגמת הבראה וביגוד, ואינו כולל רכיבי "עבודה נוספת" כגון שעות נוספות או כוננות. מומלץ לעיין במידע באתר האיגוד בחלק "הסכמים וזכויות" למידע נוסף. 
בטבלה זו - עליך להזין את הנתונים האישיים שלך </t>
    </r>
    <r>
      <rPr>
        <b/>
        <sz val="12"/>
        <color theme="0"/>
        <rFont val="Arial"/>
        <family val="2"/>
        <scheme val="minor"/>
      </rPr>
      <t xml:space="preserve">רק בתאים הצבעוניים המוקפים בקו כפול. </t>
    </r>
    <r>
      <rPr>
        <sz val="12"/>
        <color theme="0"/>
        <rFont val="Arial"/>
        <family val="2"/>
        <scheme val="minor"/>
      </rPr>
      <t>ראו הנחיות מפורטות לצד הטבלה. לכל הסבר כמעט יש קישור להסברים נוספים במידה ואלו שכאן אינם מספקים.</t>
    </r>
  </si>
  <si>
    <t>עו"ס סדרי דין (חוק החוסים)</t>
  </si>
  <si>
    <t>עו"ס בשירות מבחן</t>
  </si>
  <si>
    <t>עו"ס חוק הסעד (מש"ה)</t>
  </si>
  <si>
    <t>עו"ס ביחידות הסיוע</t>
  </si>
  <si>
    <t xml:space="preserve">עו"ס חוק האימוץ </t>
  </si>
  <si>
    <t>עו"ס מפקח/ת נפגעי עבירה</t>
  </si>
  <si>
    <t>עו"ס לחוק הנוער</t>
  </si>
  <si>
    <t>עו"ס סדרי דין</t>
  </si>
  <si>
    <t>עו"ס מעצרים בשירות מבחן</t>
  </si>
  <si>
    <t>עו"ס חוקר/ת ילדים</t>
  </si>
  <si>
    <t>לא עו"ס לחוק</t>
  </si>
  <si>
    <t>רמת תוספת החוק נקבעת לעובדת שמונתה מתוקף מינוי בחוק ומבצעת את התפקיד בפועל, על פי הרשימה שכאן. (יש לגלול ברשימה)</t>
  </si>
  <si>
    <t>הרמה הניהולית נקבעת לפי התפקיד והתקן אותו ממלא/ת העובד/ת בהתאם לטבלה כאן באתר האיגוד</t>
  </si>
  <si>
    <t>רמה מקצועית שנותן תואר מתקדם</t>
  </si>
  <si>
    <t>רמה מקצועית לפי השכלה נטו</t>
  </si>
  <si>
    <t>רמה מקצועית לפי השכלה משוקלל</t>
  </si>
  <si>
    <t>תוספת שקלית הסכם מסגרת</t>
  </si>
  <si>
    <t>חלקיות משרה עו"ס לחוק</t>
  </si>
  <si>
    <t>אחוזי משרה</t>
  </si>
  <si>
    <t>יש למלא את מספר שנות הוותק (העבודה) שלך במקצוע ממועד הרישום בפנקס העו"ס. שימו לב לא לחשב שנות ותק מכל מקור אחר.</t>
  </si>
  <si>
    <t>פירוט השכר כולל את רכיבי השכר הבסיסיים בלבד, ואינו כולל רכיבי החזר הוצאות (כגון הוצאות נסיעה, תוספת מעונות), אינו כולל תשלומים שנתיים דוגמת הבראה וביגוד, ואינו כולל רכיבי "עבודה נוספת" כגון שעות נוספות או כוננות.</t>
  </si>
  <si>
    <t>נתונים אישיים</t>
  </si>
  <si>
    <t>יש למלא את מספר שנות הוותק (העבודה) שלך במקצוע לאחר הרישום בפנקס העו"ס + שנות שירות צבאי/ לאומי/ אזרחי מוכר וכל ותק אחר מוכר בתלוש אחר שאינו במקצוע (לדוג' ותק נגרר)</t>
  </si>
  <si>
    <t>לפי רשימות התארים המוכרים לשכר. *במידה ויש לך שני תארים שניים המוכרים לשכר על פי הרשימה הרלוונטית, יש לצרף עוד 500 שעות ידע מקצועי בסעיף "היקף שעות לימוד".</t>
  </si>
  <si>
    <t>יש למלא את מספר שעות הלימודים שהוכרו לך עד היום (גמול השתלמות ויחידות ידע מקצועי)</t>
  </si>
  <si>
    <t xml:space="preserve">נא למלא את אחוז המשרה המוגדר ע"י המעסיק לתפקיד על פי חוק </t>
  </si>
  <si>
    <t xml:space="preserve">רמה מקצועית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</si>
</sst>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_ ;\-#,##0\ "/>
    <numFmt numFmtId="166" formatCode="0.0%"/>
    <numFmt numFmtId="167" formatCode="0.0000"/>
  </numFmts>
  <fonts count="14" x14ac:knownFonts="1">
    <font>
      <sz val="11"/>
      <color theme="1"/>
      <name val="Arial"/>
      <family val="2"/>
      <charset val="177"/>
      <scheme val="minor"/>
    </font>
    <font>
      <sz val="11"/>
      <color theme="1"/>
      <name val="Arial"/>
      <family val="2"/>
      <charset val="177"/>
      <scheme val="minor"/>
    </font>
    <font>
      <b/>
      <sz val="11"/>
      <color theme="1"/>
      <name val="Arial"/>
      <family val="2"/>
      <scheme val="minor"/>
    </font>
    <font>
      <sz val="10"/>
      <color theme="1"/>
      <name val="Arial"/>
      <family val="2"/>
      <charset val="177"/>
      <scheme val="minor"/>
    </font>
    <font>
      <strike/>
      <sz val="11"/>
      <color theme="1"/>
      <name val="Arial"/>
      <family val="2"/>
      <charset val="177"/>
      <scheme val="minor"/>
    </font>
    <font>
      <sz val="11"/>
      <name val="Arial"/>
      <family val="2"/>
      <scheme val="minor"/>
    </font>
    <font>
      <b/>
      <sz val="11"/>
      <name val="Arial"/>
      <family val="2"/>
      <scheme val="minor"/>
    </font>
    <font>
      <b/>
      <sz val="8"/>
      <name val="Arial"/>
      <family val="2"/>
      <scheme val="minor"/>
    </font>
    <font>
      <sz val="12"/>
      <color theme="0"/>
      <name val="Arial"/>
      <family val="2"/>
      <scheme val="minor"/>
    </font>
    <font>
      <b/>
      <sz val="12"/>
      <color theme="0"/>
      <name val="Arial"/>
      <family val="2"/>
      <scheme val="minor"/>
    </font>
    <font>
      <u/>
      <sz val="12"/>
      <color theme="0"/>
      <name val="Arial"/>
      <family val="2"/>
      <scheme val="minor"/>
    </font>
    <font>
      <u/>
      <sz val="11"/>
      <color theme="10"/>
      <name val="Arial"/>
      <family val="2"/>
      <charset val="177"/>
      <scheme val="minor"/>
    </font>
    <font>
      <u/>
      <sz val="10"/>
      <color theme="10"/>
      <name val="Arial"/>
      <family val="2"/>
      <charset val="177"/>
      <scheme val="minor"/>
    </font>
    <font>
      <u/>
      <sz val="10"/>
      <color theme="1"/>
      <name val="Arial"/>
      <family val="2"/>
      <charset val="177"/>
      <scheme val="minor"/>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E4B2E0"/>
        <bgColor indexed="64"/>
      </patternFill>
    </fill>
    <fill>
      <patternFill patternType="solid">
        <fgColor rgb="FFFF0000"/>
        <bgColor indexed="64"/>
      </patternFill>
    </fill>
    <fill>
      <patternFill patternType="solid">
        <fgColor rgb="FF95098B"/>
        <bgColor indexed="64"/>
      </patternFill>
    </fill>
    <fill>
      <patternFill patternType="solid">
        <fgColor rgb="FFFFFEB4"/>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ck">
        <color theme="5"/>
      </left>
      <right/>
      <top style="thick">
        <color theme="5"/>
      </top>
      <bottom/>
      <diagonal/>
    </border>
    <border>
      <left/>
      <right/>
      <top style="thick">
        <color theme="5"/>
      </top>
      <bottom/>
      <diagonal/>
    </border>
    <border>
      <left/>
      <right style="thick">
        <color theme="5"/>
      </right>
      <top style="thick">
        <color theme="5"/>
      </top>
      <bottom/>
      <diagonal/>
    </border>
    <border>
      <left style="thick">
        <color theme="5"/>
      </left>
      <right/>
      <top/>
      <bottom/>
      <diagonal/>
    </border>
    <border>
      <left/>
      <right style="thick">
        <color theme="5"/>
      </right>
      <top/>
      <bottom/>
      <diagonal/>
    </border>
    <border>
      <left style="thick">
        <color theme="5"/>
      </left>
      <right/>
      <top/>
      <bottom style="thick">
        <color theme="5"/>
      </bottom>
      <diagonal/>
    </border>
    <border>
      <left/>
      <right/>
      <top/>
      <bottom style="thick">
        <color theme="5"/>
      </bottom>
      <diagonal/>
    </border>
    <border>
      <left/>
      <right style="thick">
        <color theme="5"/>
      </right>
      <top/>
      <bottom style="thick">
        <color theme="5"/>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162">
    <xf numFmtId="0" fontId="0" fillId="0" borderId="0" xfId="0"/>
    <xf numFmtId="9" fontId="1" fillId="0" borderId="0" xfId="2" applyFont="1"/>
    <xf numFmtId="0" fontId="0" fillId="0" borderId="0" xfId="0" applyAlignment="1">
      <alignment vertical="top" wrapText="1"/>
    </xf>
    <xf numFmtId="164" fontId="0" fillId="0" borderId="0" xfId="0" applyNumberFormat="1"/>
    <xf numFmtId="0" fontId="2" fillId="2" borderId="3" xfId="0" applyFont="1" applyFill="1" applyBorder="1"/>
    <xf numFmtId="164" fontId="1" fillId="2" borderId="4" xfId="1" applyNumberFormat="1" applyFont="1" applyFill="1" applyBorder="1"/>
    <xf numFmtId="0" fontId="2" fillId="0" borderId="0" xfId="0" applyFont="1"/>
    <xf numFmtId="0" fontId="0" fillId="0" borderId="7" xfId="0" applyBorder="1"/>
    <xf numFmtId="0" fontId="0" fillId="0" borderId="8" xfId="0" applyBorder="1"/>
    <xf numFmtId="10" fontId="0" fillId="2" borderId="9" xfId="0" applyNumberFormat="1" applyFill="1" applyBorder="1"/>
    <xf numFmtId="0" fontId="0" fillId="0" borderId="10" xfId="0" applyBorder="1"/>
    <xf numFmtId="0" fontId="0" fillId="0" borderId="2" xfId="0" applyBorder="1"/>
    <xf numFmtId="0" fontId="0" fillId="0" borderId="11" xfId="0" applyBorder="1"/>
    <xf numFmtId="0" fontId="0" fillId="0" borderId="12" xfId="0" applyBorder="1"/>
    <xf numFmtId="0" fontId="2" fillId="0" borderId="1" xfId="0" applyFont="1" applyBorder="1"/>
    <xf numFmtId="9" fontId="1" fillId="0" borderId="10" xfId="2" applyFont="1" applyBorder="1"/>
    <xf numFmtId="0" fontId="0" fillId="0" borderId="1" xfId="0" applyBorder="1"/>
    <xf numFmtId="165" fontId="1" fillId="0" borderId="10" xfId="1" applyNumberFormat="1" applyFont="1" applyFill="1" applyBorder="1"/>
    <xf numFmtId="9" fontId="1" fillId="0" borderId="0" xfId="2" applyFont="1" applyBorder="1"/>
    <xf numFmtId="9" fontId="0" fillId="0" borderId="0" xfId="0" applyNumberFormat="1"/>
    <xf numFmtId="10" fontId="0" fillId="0" borderId="0" xfId="0" applyNumberFormat="1" applyAlignment="1">
      <alignment vertical="top" wrapText="1"/>
    </xf>
    <xf numFmtId="0" fontId="0" fillId="2" borderId="11" xfId="0" applyFill="1" applyBorder="1"/>
    <xf numFmtId="0" fontId="0" fillId="2" borderId="5" xfId="0" applyFill="1" applyBorder="1"/>
    <xf numFmtId="0" fontId="0" fillId="0" borderId="6" xfId="0" applyBorder="1"/>
    <xf numFmtId="0" fontId="0" fillId="0" borderId="5" xfId="0" applyBorder="1" applyAlignment="1">
      <alignment horizontal="right"/>
    </xf>
    <xf numFmtId="0" fontId="0" fillId="0" borderId="13" xfId="0" applyBorder="1" applyAlignment="1">
      <alignment horizontal="right"/>
    </xf>
    <xf numFmtId="0" fontId="0" fillId="0" borderId="0" xfId="0" applyAlignment="1">
      <alignment horizontal="right"/>
    </xf>
    <xf numFmtId="9" fontId="1" fillId="0" borderId="11" xfId="2" applyFont="1" applyBorder="1"/>
    <xf numFmtId="0" fontId="0" fillId="2" borderId="12" xfId="0" applyFill="1" applyBorder="1"/>
    <xf numFmtId="10" fontId="0" fillId="0" borderId="0" xfId="2" applyNumberFormat="1" applyFont="1" applyFill="1" applyBorder="1"/>
    <xf numFmtId="0" fontId="0" fillId="0" borderId="11" xfId="0" applyBorder="1" applyAlignment="1">
      <alignment horizontal="right"/>
    </xf>
    <xf numFmtId="0" fontId="0" fillId="0" borderId="5" xfId="0" applyBorder="1"/>
    <xf numFmtId="0" fontId="0" fillId="2" borderId="6" xfId="0" applyFill="1" applyBorder="1"/>
    <xf numFmtId="166" fontId="1" fillId="0" borderId="2" xfId="2" applyNumberFormat="1" applyFont="1" applyBorder="1"/>
    <xf numFmtId="166" fontId="1" fillId="0" borderId="12" xfId="2" applyNumberFormat="1" applyFont="1" applyBorder="1"/>
    <xf numFmtId="166" fontId="1" fillId="0" borderId="0" xfId="2" applyNumberFormat="1" applyFont="1" applyBorder="1"/>
    <xf numFmtId="164" fontId="1" fillId="2" borderId="12" xfId="1" applyNumberFormat="1" applyFont="1" applyFill="1" applyBorder="1"/>
    <xf numFmtId="164" fontId="1" fillId="2" borderId="6" xfId="1" applyNumberFormat="1" applyFont="1" applyFill="1" applyBorder="1"/>
    <xf numFmtId="0" fontId="0" fillId="2" borderId="0" xfId="0" applyFill="1"/>
    <xf numFmtId="0" fontId="0" fillId="0" borderId="1" xfId="0" applyBorder="1" applyAlignment="1">
      <alignment horizontal="right"/>
    </xf>
    <xf numFmtId="0" fontId="0" fillId="0" borderId="10" xfId="0" applyBorder="1" applyAlignment="1">
      <alignment horizontal="right"/>
    </xf>
    <xf numFmtId="0" fontId="0" fillId="2" borderId="10" xfId="0" applyFill="1" applyBorder="1"/>
    <xf numFmtId="0" fontId="0" fillId="2" borderId="2" xfId="0" applyFill="1" applyBorder="1"/>
    <xf numFmtId="0" fontId="0" fillId="0" borderId="12" xfId="0" applyBorder="1" applyAlignment="1">
      <alignment horizontal="right"/>
    </xf>
    <xf numFmtId="10" fontId="0" fillId="0" borderId="12" xfId="2" applyNumberFormat="1" applyFont="1" applyFill="1" applyBorder="1"/>
    <xf numFmtId="10" fontId="0" fillId="0" borderId="13" xfId="2" applyNumberFormat="1" applyFont="1" applyFill="1" applyBorder="1"/>
    <xf numFmtId="10" fontId="0" fillId="0" borderId="6" xfId="2" applyNumberFormat="1" applyFont="1" applyFill="1" applyBorder="1"/>
    <xf numFmtId="167" fontId="0" fillId="0" borderId="0" xfId="0" applyNumberFormat="1"/>
    <xf numFmtId="167" fontId="0" fillId="0" borderId="13" xfId="0" applyNumberFormat="1" applyBorder="1"/>
    <xf numFmtId="10" fontId="0" fillId="0" borderId="12" xfId="2" applyNumberFormat="1" applyFont="1" applyBorder="1"/>
    <xf numFmtId="10" fontId="0" fillId="0" borderId="6" xfId="2" applyNumberFormat="1" applyFont="1" applyBorder="1"/>
    <xf numFmtId="43" fontId="0" fillId="0" borderId="0" xfId="0" applyNumberFormat="1"/>
    <xf numFmtId="0" fontId="3" fillId="0" borderId="0" xfId="0" applyFont="1" applyAlignment="1">
      <alignment wrapText="1"/>
    </xf>
    <xf numFmtId="9" fontId="0" fillId="0" borderId="0" xfId="2" applyFont="1" applyFill="1" applyBorder="1"/>
    <xf numFmtId="43" fontId="2" fillId="0" borderId="0" xfId="1" applyFont="1" applyFill="1" applyBorder="1"/>
    <xf numFmtId="0" fontId="4" fillId="12" borderId="11" xfId="0" applyFont="1" applyFill="1" applyBorder="1"/>
    <xf numFmtId="0" fontId="4" fillId="12" borderId="12" xfId="0" applyFont="1" applyFill="1" applyBorder="1"/>
    <xf numFmtId="0" fontId="5" fillId="0" borderId="5" xfId="0" applyFont="1" applyBorder="1"/>
    <xf numFmtId="0" fontId="0" fillId="0" borderId="0" xfId="0" applyAlignment="1">
      <alignment wrapText="1"/>
    </xf>
    <xf numFmtId="0" fontId="6" fillId="11" borderId="16" xfId="0" applyFont="1" applyFill="1" applyBorder="1"/>
    <xf numFmtId="43" fontId="6" fillId="11" borderId="17" xfId="1" applyFont="1" applyFill="1" applyBorder="1"/>
    <xf numFmtId="0" fontId="5" fillId="0" borderId="16" xfId="0" applyFont="1" applyBorder="1"/>
    <xf numFmtId="0" fontId="5" fillId="0" borderId="17" xfId="0" applyFont="1" applyBorder="1"/>
    <xf numFmtId="0" fontId="0" fillId="0" borderId="0" xfId="0" applyAlignment="1">
      <alignment vertical="center" wrapText="1"/>
    </xf>
    <xf numFmtId="0" fontId="0" fillId="0" borderId="16" xfId="0" applyBorder="1"/>
    <xf numFmtId="0" fontId="6" fillId="10" borderId="3" xfId="0" applyFont="1" applyFill="1" applyBorder="1"/>
    <xf numFmtId="43" fontId="6" fillId="10" borderId="4" xfId="1" applyFont="1" applyFill="1" applyBorder="1"/>
    <xf numFmtId="0" fontId="2" fillId="0" borderId="14" xfId="0" applyFont="1" applyBorder="1"/>
    <xf numFmtId="0" fontId="0" fillId="0" borderId="15" xfId="0" applyBorder="1"/>
    <xf numFmtId="0" fontId="0" fillId="0" borderId="18" xfId="0" applyBorder="1"/>
    <xf numFmtId="0" fontId="0" fillId="0" borderId="31" xfId="0" applyBorder="1"/>
    <xf numFmtId="0" fontId="0" fillId="0" borderId="0" xfId="0" applyBorder="1" applyAlignment="1">
      <alignment vertical="center" wrapText="1"/>
    </xf>
    <xf numFmtId="0" fontId="0" fillId="0" borderId="0" xfId="0" applyBorder="1" applyAlignment="1">
      <alignment wrapText="1"/>
    </xf>
    <xf numFmtId="0" fontId="0" fillId="0" borderId="0" xfId="0" applyBorder="1"/>
    <xf numFmtId="0" fontId="2" fillId="0" borderId="30" xfId="0" applyFont="1" applyBorder="1"/>
    <xf numFmtId="0" fontId="0" fillId="0" borderId="30" xfId="0" applyBorder="1"/>
    <xf numFmtId="9" fontId="0" fillId="2" borderId="30" xfId="2" applyFont="1" applyFill="1" applyBorder="1" applyProtection="1">
      <protection locked="0"/>
    </xf>
    <xf numFmtId="0" fontId="0" fillId="3" borderId="30" xfId="0" applyFill="1" applyBorder="1" applyProtection="1">
      <protection locked="0"/>
    </xf>
    <xf numFmtId="0" fontId="0" fillId="4" borderId="30" xfId="0" applyFill="1" applyBorder="1" applyProtection="1">
      <protection locked="0"/>
    </xf>
    <xf numFmtId="0" fontId="0" fillId="5" borderId="30" xfId="0" applyFill="1" applyBorder="1" applyAlignment="1" applyProtection="1">
      <alignment horizontal="right"/>
      <protection locked="0"/>
    </xf>
    <xf numFmtId="0" fontId="0" fillId="6" borderId="30" xfId="0" applyFill="1" applyBorder="1" applyProtection="1">
      <protection locked="0"/>
    </xf>
    <xf numFmtId="0" fontId="0" fillId="7" borderId="30" xfId="0" applyFill="1" applyBorder="1" applyProtection="1">
      <protection locked="0"/>
    </xf>
    <xf numFmtId="0" fontId="0" fillId="8" borderId="30" xfId="0" applyFill="1" applyBorder="1" applyProtection="1">
      <protection locked="0"/>
    </xf>
    <xf numFmtId="0" fontId="0" fillId="9" borderId="30" xfId="0" applyFill="1" applyBorder="1" applyProtection="1">
      <protection locked="0"/>
    </xf>
    <xf numFmtId="9" fontId="0" fillId="14" borderId="30" xfId="2" applyFont="1" applyFill="1" applyBorder="1" applyProtection="1">
      <protection locked="0"/>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6" fillId="11" borderId="14" xfId="0" applyFont="1" applyFill="1" applyBorder="1" applyAlignment="1">
      <alignment horizontal="center"/>
    </xf>
    <xf numFmtId="0" fontId="6" fillId="11" borderId="15" xfId="0" applyFont="1" applyFill="1" applyBorder="1" applyAlignment="1">
      <alignment horizontal="center"/>
    </xf>
    <xf numFmtId="0" fontId="0" fillId="10" borderId="14"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17"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19" xfId="0" applyFill="1" applyBorder="1" applyAlignment="1">
      <alignment horizontal="center" vertical="center" wrapText="1"/>
    </xf>
    <xf numFmtId="0" fontId="12" fillId="3" borderId="14" xfId="3" applyFont="1" applyFill="1" applyBorder="1" applyAlignment="1">
      <alignment horizontal="center" vertical="center" wrapText="1"/>
    </xf>
    <xf numFmtId="0" fontId="12" fillId="3" borderId="20"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2" fillId="3" borderId="16" xfId="3" applyFont="1" applyFill="1" applyBorder="1" applyAlignment="1">
      <alignment horizontal="center" vertical="center" wrapText="1"/>
    </xf>
    <xf numFmtId="0" fontId="12" fillId="3" borderId="0" xfId="3" applyFont="1" applyFill="1" applyBorder="1" applyAlignment="1">
      <alignment horizontal="center" vertical="center" wrapText="1"/>
    </xf>
    <xf numFmtId="0" fontId="12" fillId="3" borderId="17" xfId="3" applyFont="1" applyFill="1" applyBorder="1" applyAlignment="1">
      <alignment horizontal="center" vertical="center" wrapText="1"/>
    </xf>
    <xf numFmtId="0" fontId="12" fillId="3" borderId="18" xfId="3" applyFont="1" applyFill="1" applyBorder="1" applyAlignment="1">
      <alignment horizontal="center" vertical="center" wrapText="1"/>
    </xf>
    <xf numFmtId="0" fontId="12" fillId="3" borderId="21" xfId="3" applyFont="1" applyFill="1" applyBorder="1" applyAlignment="1">
      <alignment horizontal="center" vertical="center" wrapText="1"/>
    </xf>
    <xf numFmtId="0" fontId="12" fillId="3" borderId="19" xfId="3" applyFont="1" applyFill="1" applyBorder="1" applyAlignment="1">
      <alignment horizontal="center" vertical="center" wrapText="1"/>
    </xf>
    <xf numFmtId="0" fontId="12" fillId="4" borderId="14" xfId="3" applyFont="1" applyFill="1" applyBorder="1" applyAlignment="1">
      <alignment horizontal="center" vertical="center" wrapText="1"/>
    </xf>
    <xf numFmtId="0" fontId="12" fillId="4" borderId="20" xfId="3" applyFont="1" applyFill="1" applyBorder="1" applyAlignment="1">
      <alignment horizontal="center" vertical="center" wrapText="1"/>
    </xf>
    <xf numFmtId="0" fontId="12" fillId="4" borderId="15" xfId="3" applyFont="1" applyFill="1" applyBorder="1" applyAlignment="1">
      <alignment horizontal="center" vertical="center" wrapText="1"/>
    </xf>
    <xf numFmtId="0" fontId="12" fillId="4" borderId="16"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17" xfId="3" applyFont="1" applyFill="1" applyBorder="1" applyAlignment="1">
      <alignment horizontal="center" vertical="center" wrapText="1"/>
    </xf>
    <xf numFmtId="0" fontId="12" fillId="4" borderId="18" xfId="3" applyFont="1" applyFill="1" applyBorder="1" applyAlignment="1">
      <alignment horizontal="center" vertical="center" wrapText="1"/>
    </xf>
    <xf numFmtId="0" fontId="12" fillId="4" borderId="21" xfId="3" applyFont="1" applyFill="1" applyBorder="1" applyAlignment="1">
      <alignment horizontal="center" vertical="center" wrapText="1"/>
    </xf>
    <xf numFmtId="0" fontId="12" fillId="4" borderId="19" xfId="3" applyFont="1" applyFill="1" applyBorder="1" applyAlignment="1">
      <alignment horizontal="center" vertical="center" wrapText="1"/>
    </xf>
    <xf numFmtId="0" fontId="13" fillId="9" borderId="14" xfId="3" applyFont="1" applyFill="1" applyBorder="1" applyAlignment="1">
      <alignment horizontal="center" vertical="center" wrapText="1"/>
    </xf>
    <xf numFmtId="0" fontId="13" fillId="9" borderId="20" xfId="3" applyFont="1" applyFill="1" applyBorder="1" applyAlignment="1">
      <alignment horizontal="center" vertical="center" wrapText="1"/>
    </xf>
    <xf numFmtId="0" fontId="13" fillId="9" borderId="15" xfId="3" applyFont="1" applyFill="1" applyBorder="1" applyAlignment="1">
      <alignment horizontal="center" vertical="center" wrapText="1"/>
    </xf>
    <xf numFmtId="0" fontId="13" fillId="9" borderId="16" xfId="3" applyFont="1" applyFill="1" applyBorder="1" applyAlignment="1">
      <alignment horizontal="center" vertical="center" wrapText="1"/>
    </xf>
    <xf numFmtId="0" fontId="13" fillId="9" borderId="0" xfId="3" applyFont="1" applyFill="1" applyBorder="1" applyAlignment="1">
      <alignment horizontal="center" vertical="center" wrapText="1"/>
    </xf>
    <xf numFmtId="0" fontId="13" fillId="9" borderId="17" xfId="3" applyFont="1" applyFill="1" applyBorder="1" applyAlignment="1">
      <alignment horizontal="center" vertical="center" wrapText="1"/>
    </xf>
    <xf numFmtId="0" fontId="13" fillId="9" borderId="18" xfId="3" applyFont="1" applyFill="1" applyBorder="1" applyAlignment="1">
      <alignment horizontal="center" vertical="center" wrapText="1"/>
    </xf>
    <xf numFmtId="0" fontId="13" fillId="9" borderId="21" xfId="3" applyFont="1" applyFill="1" applyBorder="1" applyAlignment="1">
      <alignment horizontal="center" vertical="center" wrapText="1"/>
    </xf>
    <xf numFmtId="0" fontId="13" fillId="9" borderId="19" xfId="3" applyFont="1" applyFill="1" applyBorder="1" applyAlignment="1">
      <alignment horizontal="center" vertical="center" wrapText="1"/>
    </xf>
    <xf numFmtId="0" fontId="12" fillId="14" borderId="14" xfId="3" applyFont="1" applyFill="1" applyBorder="1" applyAlignment="1">
      <alignment horizontal="center" wrapText="1"/>
    </xf>
    <xf numFmtId="0" fontId="12" fillId="14" borderId="20" xfId="3" applyFont="1" applyFill="1" applyBorder="1" applyAlignment="1">
      <alignment horizontal="center" wrapText="1"/>
    </xf>
    <xf numFmtId="0" fontId="12" fillId="14" borderId="15" xfId="3" applyFont="1" applyFill="1" applyBorder="1" applyAlignment="1">
      <alignment horizontal="center" wrapText="1"/>
    </xf>
    <xf numFmtId="0" fontId="12" fillId="14" borderId="18" xfId="3" applyFont="1" applyFill="1" applyBorder="1" applyAlignment="1">
      <alignment horizontal="center" wrapText="1"/>
    </xf>
    <xf numFmtId="0" fontId="12" fillId="14" borderId="21" xfId="3" applyFont="1" applyFill="1" applyBorder="1" applyAlignment="1">
      <alignment horizontal="center" wrapText="1"/>
    </xf>
    <xf numFmtId="0" fontId="12" fillId="14" borderId="19" xfId="3" applyFont="1" applyFill="1" applyBorder="1" applyAlignment="1">
      <alignment horizontal="center" wrapText="1"/>
    </xf>
    <xf numFmtId="0" fontId="12" fillId="5" borderId="14" xfId="3" applyFont="1" applyFill="1" applyBorder="1" applyAlignment="1">
      <alignment horizontal="center" vertical="center" wrapText="1"/>
    </xf>
    <xf numFmtId="0" fontId="12" fillId="5" borderId="2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16"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7" xfId="3" applyFont="1" applyFill="1" applyBorder="1" applyAlignment="1">
      <alignment horizontal="center" vertical="center" wrapText="1"/>
    </xf>
    <xf numFmtId="0" fontId="12" fillId="5" borderId="18" xfId="3" applyFont="1" applyFill="1" applyBorder="1" applyAlignment="1">
      <alignment horizontal="center" vertical="center" wrapText="1"/>
    </xf>
    <xf numFmtId="0" fontId="12" fillId="5" borderId="21" xfId="3" applyFont="1" applyFill="1" applyBorder="1" applyAlignment="1">
      <alignment horizontal="center" vertical="center" wrapText="1"/>
    </xf>
    <xf numFmtId="0" fontId="12" fillId="5" borderId="19"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20" xfId="3" applyFont="1" applyFill="1" applyBorder="1" applyAlignment="1">
      <alignment horizontal="center" vertical="center" wrapText="1"/>
    </xf>
    <xf numFmtId="0" fontId="12" fillId="6" borderId="15" xfId="3" applyFont="1" applyFill="1" applyBorder="1" applyAlignment="1">
      <alignment horizontal="center" vertical="center" wrapText="1"/>
    </xf>
    <xf numFmtId="0" fontId="12" fillId="6" borderId="18" xfId="3" applyFont="1" applyFill="1" applyBorder="1" applyAlignment="1">
      <alignment horizontal="center" vertical="center" wrapText="1"/>
    </xf>
    <xf numFmtId="0" fontId="12" fillId="6" borderId="21" xfId="3" applyFont="1" applyFill="1" applyBorder="1" applyAlignment="1">
      <alignment horizontal="center" vertical="center" wrapText="1"/>
    </xf>
    <xf numFmtId="0" fontId="12" fillId="6" borderId="19" xfId="3" applyFont="1" applyFill="1" applyBorder="1" applyAlignment="1">
      <alignment horizontal="center" vertical="center" wrapText="1"/>
    </xf>
    <xf numFmtId="0" fontId="12" fillId="7" borderId="14" xfId="3" applyFont="1" applyFill="1" applyBorder="1" applyAlignment="1">
      <alignment horizontal="center" vertical="center" wrapText="1"/>
    </xf>
    <xf numFmtId="0" fontId="12" fillId="7" borderId="20" xfId="3" applyFont="1" applyFill="1" applyBorder="1" applyAlignment="1">
      <alignment horizontal="center" vertical="center" wrapText="1"/>
    </xf>
    <xf numFmtId="0" fontId="12" fillId="7" borderId="15" xfId="3" applyFont="1" applyFill="1" applyBorder="1" applyAlignment="1">
      <alignment horizontal="center" vertical="center" wrapText="1"/>
    </xf>
    <xf numFmtId="0" fontId="12" fillId="7" borderId="18" xfId="3" applyFont="1" applyFill="1" applyBorder="1" applyAlignment="1">
      <alignment horizontal="center" vertical="center" wrapText="1"/>
    </xf>
    <xf numFmtId="0" fontId="12" fillId="7" borderId="21" xfId="3" applyFont="1" applyFill="1" applyBorder="1" applyAlignment="1">
      <alignment horizontal="center" vertical="center" wrapText="1"/>
    </xf>
    <xf numFmtId="0" fontId="12" fillId="7" borderId="19" xfId="3" applyFont="1" applyFill="1" applyBorder="1" applyAlignment="1">
      <alignment horizontal="center" vertical="center" wrapText="1"/>
    </xf>
    <xf numFmtId="0" fontId="13" fillId="8" borderId="14" xfId="3" applyFont="1" applyFill="1" applyBorder="1" applyAlignment="1">
      <alignment horizontal="center" vertical="center" wrapText="1"/>
    </xf>
    <xf numFmtId="0" fontId="13" fillId="8" borderId="20" xfId="3" applyFont="1" applyFill="1" applyBorder="1" applyAlignment="1">
      <alignment horizontal="center" vertical="center" wrapText="1"/>
    </xf>
    <xf numFmtId="0" fontId="13" fillId="8" borderId="15" xfId="3" applyFont="1" applyFill="1" applyBorder="1" applyAlignment="1">
      <alignment horizontal="center" vertical="center" wrapText="1"/>
    </xf>
    <xf numFmtId="0" fontId="13" fillId="8" borderId="18" xfId="3" applyFont="1" applyFill="1" applyBorder="1" applyAlignment="1">
      <alignment horizontal="center" vertical="center" wrapText="1"/>
    </xf>
    <xf numFmtId="0" fontId="13" fillId="8" borderId="21" xfId="3" applyFont="1" applyFill="1" applyBorder="1" applyAlignment="1">
      <alignment horizontal="center" vertical="center" wrapText="1"/>
    </xf>
    <xf numFmtId="0" fontId="13" fillId="8" borderId="19" xfId="3" applyFont="1" applyFill="1" applyBorder="1" applyAlignment="1">
      <alignment horizontal="center" vertical="center" wrapText="1"/>
    </xf>
  </cellXfs>
  <cellStyles count="4">
    <cellStyle name="Comma" xfId="1" builtinId="3"/>
    <cellStyle name="Normal" xfId="0" builtinId="0"/>
    <cellStyle name="Percent" xfId="2" builtinId="5"/>
    <cellStyle name="היפר-קישור" xfId="3" builtinId="8"/>
  </cellStyles>
  <dxfs count="0"/>
  <tableStyles count="0" defaultTableStyle="TableStyleMedium2" defaultPivotStyle="PivotStyleLight16"/>
  <colors>
    <mruColors>
      <color rgb="FFFFFEB4"/>
      <color rgb="FFFEFE8C"/>
      <color rgb="FFE4B2E0"/>
      <color rgb="FF95098B"/>
      <color rgb="FFF33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50800</xdr:colOff>
      <xdr:row>3</xdr:row>
      <xdr:rowOff>95250</xdr:rowOff>
    </xdr:from>
    <xdr:to>
      <xdr:col>10</xdr:col>
      <xdr:colOff>695325</xdr:colOff>
      <xdr:row>5</xdr:row>
      <xdr:rowOff>57150</xdr:rowOff>
    </xdr:to>
    <xdr:cxnSp macro="">
      <xdr:nvCxnSpPr>
        <xdr:cNvPr id="2" name="מחבר חץ ישר 1">
          <a:extLst>
            <a:ext uri="{FF2B5EF4-FFF2-40B4-BE49-F238E27FC236}">
              <a16:creationId xmlns:a16="http://schemas.microsoft.com/office/drawing/2014/main" id="{911076A2-AEE7-433E-9244-214407B7F595}"/>
            </a:ext>
          </a:extLst>
        </xdr:cNvPr>
        <xdr:cNvCxnSpPr/>
      </xdr:nvCxnSpPr>
      <xdr:spPr>
        <a:xfrm flipH="1">
          <a:off x="11227250850" y="666750"/>
          <a:ext cx="644525" cy="333375"/>
        </a:xfrm>
        <a:prstGeom prst="straightConnector1">
          <a:avLst/>
        </a:prstGeom>
        <a:ln w="63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38100</xdr:colOff>
      <xdr:row>4</xdr:row>
      <xdr:rowOff>82550</xdr:rowOff>
    </xdr:from>
    <xdr:to>
      <xdr:col>10</xdr:col>
      <xdr:colOff>704850</xdr:colOff>
      <xdr:row>8</xdr:row>
      <xdr:rowOff>123825</xdr:rowOff>
    </xdr:to>
    <xdr:cxnSp macro="">
      <xdr:nvCxnSpPr>
        <xdr:cNvPr id="3" name="מחבר חץ ישר 2">
          <a:extLst>
            <a:ext uri="{FF2B5EF4-FFF2-40B4-BE49-F238E27FC236}">
              <a16:creationId xmlns:a16="http://schemas.microsoft.com/office/drawing/2014/main" id="{62565BC1-7219-4FA9-A6A4-F843B9541407}"/>
            </a:ext>
          </a:extLst>
        </xdr:cNvPr>
        <xdr:cNvCxnSpPr/>
      </xdr:nvCxnSpPr>
      <xdr:spPr>
        <a:xfrm flipH="1">
          <a:off x="11227241325" y="825500"/>
          <a:ext cx="666750" cy="841375"/>
        </a:xfrm>
        <a:prstGeom prst="straightConnector1">
          <a:avLst/>
        </a:prstGeom>
        <a:ln w="6350">
          <a:solidFill>
            <a:schemeClr val="accent1">
              <a:lumMod val="40000"/>
              <a:lumOff val="60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47624</xdr:colOff>
      <xdr:row>5</xdr:row>
      <xdr:rowOff>104775</xdr:rowOff>
    </xdr:from>
    <xdr:to>
      <xdr:col>10</xdr:col>
      <xdr:colOff>704850</xdr:colOff>
      <xdr:row>11</xdr:row>
      <xdr:rowOff>142875</xdr:rowOff>
    </xdr:to>
    <xdr:cxnSp macro="">
      <xdr:nvCxnSpPr>
        <xdr:cNvPr id="4" name="מחבר חץ ישר 3">
          <a:extLst>
            <a:ext uri="{FF2B5EF4-FFF2-40B4-BE49-F238E27FC236}">
              <a16:creationId xmlns:a16="http://schemas.microsoft.com/office/drawing/2014/main" id="{1F8BE40A-7AEE-48CD-AAFD-ED3403C79701}"/>
            </a:ext>
          </a:extLst>
        </xdr:cNvPr>
        <xdr:cNvCxnSpPr/>
      </xdr:nvCxnSpPr>
      <xdr:spPr>
        <a:xfrm flipH="1">
          <a:off x="11227241325" y="1047750"/>
          <a:ext cx="657226" cy="1238250"/>
        </a:xfrm>
        <a:prstGeom prst="straightConnector1">
          <a:avLst/>
        </a:prstGeom>
        <a:ln w="6350">
          <a:solidFill>
            <a:schemeClr val="accent4">
              <a:lumMod val="60000"/>
              <a:lumOff val="40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44450</xdr:colOff>
      <xdr:row>6</xdr:row>
      <xdr:rowOff>107950</xdr:rowOff>
    </xdr:from>
    <xdr:to>
      <xdr:col>10</xdr:col>
      <xdr:colOff>714375</xdr:colOff>
      <xdr:row>14</xdr:row>
      <xdr:rowOff>161925</xdr:rowOff>
    </xdr:to>
    <xdr:cxnSp macro="">
      <xdr:nvCxnSpPr>
        <xdr:cNvPr id="5" name="מחבר חץ ישר 4">
          <a:extLst>
            <a:ext uri="{FF2B5EF4-FFF2-40B4-BE49-F238E27FC236}">
              <a16:creationId xmlns:a16="http://schemas.microsoft.com/office/drawing/2014/main" id="{61AF8701-7789-42DC-80A4-97E2373BF1E0}"/>
            </a:ext>
          </a:extLst>
        </xdr:cNvPr>
        <xdr:cNvCxnSpPr/>
      </xdr:nvCxnSpPr>
      <xdr:spPr>
        <a:xfrm flipH="1">
          <a:off x="11227231800" y="1250950"/>
          <a:ext cx="669925" cy="1616075"/>
        </a:xfrm>
        <a:prstGeom prst="straightConnector1">
          <a:avLst/>
        </a:prstGeom>
        <a:ln w="6350">
          <a:solidFill>
            <a:schemeClr val="tx2">
              <a:lumMod val="40000"/>
              <a:lumOff val="60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22224</xdr:colOff>
      <xdr:row>7</xdr:row>
      <xdr:rowOff>133350</xdr:rowOff>
    </xdr:from>
    <xdr:to>
      <xdr:col>10</xdr:col>
      <xdr:colOff>704850</xdr:colOff>
      <xdr:row>17</xdr:row>
      <xdr:rowOff>19050</xdr:rowOff>
    </xdr:to>
    <xdr:cxnSp macro="">
      <xdr:nvCxnSpPr>
        <xdr:cNvPr id="6" name="מחבר חץ ישר 5">
          <a:extLst>
            <a:ext uri="{FF2B5EF4-FFF2-40B4-BE49-F238E27FC236}">
              <a16:creationId xmlns:a16="http://schemas.microsoft.com/office/drawing/2014/main" id="{E9FC77DE-822E-416D-B0AF-8D2466A2604C}"/>
            </a:ext>
          </a:extLst>
        </xdr:cNvPr>
        <xdr:cNvCxnSpPr/>
      </xdr:nvCxnSpPr>
      <xdr:spPr>
        <a:xfrm flipH="1">
          <a:off x="11227241325" y="1476375"/>
          <a:ext cx="682626" cy="1809750"/>
        </a:xfrm>
        <a:prstGeom prst="straightConnector1">
          <a:avLst/>
        </a:prstGeom>
        <a:ln w="6350">
          <a:solidFill>
            <a:schemeClr val="accent2">
              <a:lumMod val="60000"/>
              <a:lumOff val="40000"/>
            </a:schemeClr>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44450</xdr:colOff>
      <xdr:row>8</xdr:row>
      <xdr:rowOff>133350</xdr:rowOff>
    </xdr:from>
    <xdr:to>
      <xdr:col>10</xdr:col>
      <xdr:colOff>695325</xdr:colOff>
      <xdr:row>19</xdr:row>
      <xdr:rowOff>9525</xdr:rowOff>
    </xdr:to>
    <xdr:cxnSp macro="">
      <xdr:nvCxnSpPr>
        <xdr:cNvPr id="7" name="מחבר חץ ישר 6">
          <a:extLst>
            <a:ext uri="{FF2B5EF4-FFF2-40B4-BE49-F238E27FC236}">
              <a16:creationId xmlns:a16="http://schemas.microsoft.com/office/drawing/2014/main" id="{7AD8CE47-2017-4A10-AE16-070E9001DFF3}"/>
            </a:ext>
          </a:extLst>
        </xdr:cNvPr>
        <xdr:cNvCxnSpPr/>
      </xdr:nvCxnSpPr>
      <xdr:spPr>
        <a:xfrm flipH="1">
          <a:off x="11227250850" y="1676400"/>
          <a:ext cx="650875" cy="1971675"/>
        </a:xfrm>
        <a:prstGeom prst="straightConnector1">
          <a:avLst/>
        </a:prstGeom>
        <a:ln w="6350">
          <a:solidFill>
            <a:srgbClr val="00B0F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19048</xdr:colOff>
      <xdr:row>9</xdr:row>
      <xdr:rowOff>104775</xdr:rowOff>
    </xdr:from>
    <xdr:to>
      <xdr:col>10</xdr:col>
      <xdr:colOff>704850</xdr:colOff>
      <xdr:row>21</xdr:row>
      <xdr:rowOff>114300</xdr:rowOff>
    </xdr:to>
    <xdr:cxnSp macro="">
      <xdr:nvCxnSpPr>
        <xdr:cNvPr id="8" name="מחבר חץ ישר 7">
          <a:extLst>
            <a:ext uri="{FF2B5EF4-FFF2-40B4-BE49-F238E27FC236}">
              <a16:creationId xmlns:a16="http://schemas.microsoft.com/office/drawing/2014/main" id="{ED9AA354-5B9F-438A-8BE4-C117A634BDD0}"/>
            </a:ext>
          </a:extLst>
        </xdr:cNvPr>
        <xdr:cNvCxnSpPr/>
      </xdr:nvCxnSpPr>
      <xdr:spPr>
        <a:xfrm flipH="1">
          <a:off x="11227241325" y="1847850"/>
          <a:ext cx="685802" cy="2276475"/>
        </a:xfrm>
        <a:prstGeom prst="straightConnector1">
          <a:avLst/>
        </a:prstGeom>
        <a:ln w="6350">
          <a:solidFill>
            <a:srgbClr val="92D05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1476375</xdr:colOff>
      <xdr:row>11</xdr:row>
      <xdr:rowOff>47625</xdr:rowOff>
    </xdr:from>
    <xdr:to>
      <xdr:col>10</xdr:col>
      <xdr:colOff>685800</xdr:colOff>
      <xdr:row>24</xdr:row>
      <xdr:rowOff>38100</xdr:rowOff>
    </xdr:to>
    <xdr:cxnSp macro="">
      <xdr:nvCxnSpPr>
        <xdr:cNvPr id="10" name="מחבר חץ ישר 5">
          <a:extLst>
            <a:ext uri="{FF2B5EF4-FFF2-40B4-BE49-F238E27FC236}">
              <a16:creationId xmlns:a16="http://schemas.microsoft.com/office/drawing/2014/main" id="{B0E979D9-3C90-484C-9BC5-08B5082CFC1D}"/>
            </a:ext>
          </a:extLst>
        </xdr:cNvPr>
        <xdr:cNvCxnSpPr/>
      </xdr:nvCxnSpPr>
      <xdr:spPr>
        <a:xfrm flipH="1">
          <a:off x="11227260375" y="2190750"/>
          <a:ext cx="742950" cy="2400300"/>
        </a:xfrm>
        <a:prstGeom prst="straightConnector1">
          <a:avLst/>
        </a:prstGeom>
        <a:ln w="19050">
          <a:solidFill>
            <a:srgbClr val="FFFEB4"/>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ocialwork.org.il/%D7%AA%D7%95%D7%A1%D7%A4%D7%AA-%D7%A2%D7%91%D7%95%D7%93%D7%94-%D7%9E%D7%AA%D7%95%D7%A7%D7%A3-%D7%9E%D7%99%D7%A0%D7%95%D7%99-%D7%91%D7%97%D7%95%D7%A7" TargetMode="External"/><Relationship Id="rId3" Type="http://schemas.openxmlformats.org/officeDocument/2006/relationships/hyperlink" Target="https://www.socialwork.org.il/%D7%AA%D7%90%D7%A8%D7%99%D7%9D-%D7%9E%D7%AA%D7%A7%D7%93%D7%9E%D7%99%D7%9D-%D7%94%D7%9E%D7%95%D7%9B%D7%A8%D7%99%D7%9D-%D7%9C%D7%A6%D7%A8%D7%9B%D7%99-%D7%A9%D7%9B%D7%A8" TargetMode="External"/><Relationship Id="rId7" Type="http://schemas.openxmlformats.org/officeDocument/2006/relationships/hyperlink" Target="https://www.socialwork.org.il/%D7%AA%D7%95%D7%A1%D7%A4%D7%AA-%D7%A2%D7%91%D7%95%D7%93%D7%94-%D7%9E%D7%AA%D7%95%D7%A7%D7%A3-%D7%9E%D7%99%D7%A0%D7%95%D7%99-%D7%91%D7%97%D7%95%D7%A7" TargetMode="External"/><Relationship Id="rId2" Type="http://schemas.openxmlformats.org/officeDocument/2006/relationships/hyperlink" Target="https://www.socialwork.org.il/%D7%A8%D7%9E%D7%94-%D7%9E%D7%A7%D7%A6%D7%95%D7%A2%D7%99%D7%AA-%7Cfwsa%7C-%D7%95%D7%AA%D7%A7-%D7%9E%D7%A7%D7%A6%D7%95%D7%A2%D7%99-%D7%95%D7%99%D7%93%D7%A2-%D7%9E%D7%A7%D7%A6%D7%95%D7%A2%D7%99" TargetMode="External"/><Relationship Id="rId1" Type="http://schemas.openxmlformats.org/officeDocument/2006/relationships/hyperlink" Target="https://www.socialwork.org.il/%D7%AA%D7%95%D7%A1%D7%A4%D7%AA-%D7%95%D7%AA%D7%A7-%D7%9C%D7%A9%D7%9B%D7%A8" TargetMode="External"/><Relationship Id="rId6" Type="http://schemas.openxmlformats.org/officeDocument/2006/relationships/hyperlink" Target="https://www.socialwork.org.il/%D7%A8%D7%9E%D7%94-%D7%A0%D7%99%D7%94%D7%95%D7%9C%D7%99%D7%AA" TargetMode="External"/><Relationship Id="rId5" Type="http://schemas.openxmlformats.org/officeDocument/2006/relationships/hyperlink" Target="https://www.socialwork.org.il/%D7%A8%D7%9E%D7%94-%D7%9E%D7%A7%D7%A6%D7%95%D7%A2%D7%99%D7%AA-%7Cfwsa%7C-%D7%95%D7%AA%D7%A7-%D7%9E%D7%A7%D7%A6%D7%95%D7%A2%D7%99-%D7%95%D7%99%D7%93%D7%A2-%D7%9E%D7%A7%D7%A6%D7%95%D7%A2%D7%99" TargetMode="External"/><Relationship Id="rId10" Type="http://schemas.openxmlformats.org/officeDocument/2006/relationships/drawing" Target="../drawings/drawing1.xml"/><Relationship Id="rId4" Type="http://schemas.openxmlformats.org/officeDocument/2006/relationships/hyperlink" Target="https://www.gov.il/he/service/apply-for-social-work-expertise-recognition"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8"/>
  <sheetViews>
    <sheetView rightToLeft="1" workbookViewId="0">
      <selection activeCell="J1" sqref="J1"/>
    </sheetView>
  </sheetViews>
  <sheetFormatPr defaultRowHeight="14" x14ac:dyDescent="0.3"/>
  <cols>
    <col min="2" max="2" width="9" style="1"/>
    <col min="5" max="5" width="9" style="2"/>
    <col min="8" max="8" width="12.5" bestFit="1" customWidth="1"/>
    <col min="9" max="9" width="21.5" bestFit="1" customWidth="1"/>
    <col min="10" max="10" width="10.08203125" customWidth="1"/>
    <col min="11" max="11" width="11.5" bestFit="1" customWidth="1"/>
    <col min="12" max="12" width="1.75" bestFit="1" customWidth="1"/>
    <col min="13" max="13" width="13.5" bestFit="1" customWidth="1"/>
    <col min="14" max="22" width="9.75" customWidth="1"/>
    <col min="24" max="24" width="8.75" customWidth="1"/>
    <col min="25" max="25" width="12" customWidth="1"/>
    <col min="26" max="26" width="18.25" bestFit="1" customWidth="1"/>
  </cols>
  <sheetData>
    <row r="1" spans="1:22" ht="14.5" thickBot="1" x14ac:dyDescent="0.35">
      <c r="K1" s="3"/>
    </row>
    <row r="2" spans="1:22" ht="14.5" thickBot="1" x14ac:dyDescent="0.35">
      <c r="A2" s="4" t="s">
        <v>0</v>
      </c>
      <c r="B2" s="5">
        <v>8000</v>
      </c>
      <c r="F2" s="6" t="s">
        <v>1</v>
      </c>
      <c r="K2" s="3"/>
      <c r="M2" s="7" t="s">
        <v>2</v>
      </c>
      <c r="N2" s="8"/>
      <c r="O2" s="8"/>
      <c r="P2" s="8"/>
      <c r="Q2" s="9"/>
    </row>
    <row r="4" spans="1:22" x14ac:dyDescent="0.3">
      <c r="A4" s="14" t="s">
        <v>4</v>
      </c>
      <c r="B4" s="15"/>
      <c r="C4" s="10"/>
      <c r="D4" s="11"/>
      <c r="F4" s="16" t="s">
        <v>5</v>
      </c>
      <c r="G4" s="11"/>
      <c r="I4" s="16" t="s">
        <v>6</v>
      </c>
      <c r="J4" s="11"/>
      <c r="L4" s="16"/>
      <c r="M4" s="10"/>
      <c r="N4" s="17">
        <v>0</v>
      </c>
      <c r="O4" s="10">
        <v>1</v>
      </c>
      <c r="P4" s="10">
        <v>2</v>
      </c>
      <c r="Q4" s="10">
        <v>3</v>
      </c>
      <c r="R4" s="10">
        <v>4</v>
      </c>
      <c r="S4" s="10">
        <v>5</v>
      </c>
      <c r="T4" s="10">
        <v>6</v>
      </c>
      <c r="U4" s="10">
        <v>7</v>
      </c>
      <c r="V4" s="11" t="s">
        <v>7</v>
      </c>
    </row>
    <row r="5" spans="1:22" ht="14.25" customHeight="1" x14ac:dyDescent="0.3">
      <c r="A5" s="12" t="s">
        <v>8</v>
      </c>
      <c r="B5" s="18" t="s">
        <v>9</v>
      </c>
      <c r="C5" t="s">
        <v>10</v>
      </c>
      <c r="D5" s="13" t="s">
        <v>11</v>
      </c>
      <c r="F5" s="12" t="s">
        <v>12</v>
      </c>
      <c r="G5" s="13" t="s">
        <v>13</v>
      </c>
      <c r="I5" s="12" t="s">
        <v>12</v>
      </c>
      <c r="J5" s="13" t="s">
        <v>13</v>
      </c>
      <c r="L5" s="12"/>
      <c r="N5" t="s">
        <v>14</v>
      </c>
      <c r="O5" t="s">
        <v>15</v>
      </c>
      <c r="P5" t="s">
        <v>16</v>
      </c>
      <c r="Q5" t="s">
        <v>17</v>
      </c>
      <c r="R5" t="s">
        <v>18</v>
      </c>
      <c r="S5" t="s">
        <v>19</v>
      </c>
      <c r="T5" t="s">
        <v>20</v>
      </c>
      <c r="U5" t="s">
        <v>21</v>
      </c>
      <c r="V5" s="13" t="s">
        <v>22</v>
      </c>
    </row>
    <row r="6" spans="1:22" x14ac:dyDescent="0.3">
      <c r="A6" s="12">
        <v>0</v>
      </c>
      <c r="B6" s="18"/>
      <c r="C6" s="47">
        <v>1</v>
      </c>
      <c r="D6" s="49">
        <f>+C6-1</f>
        <v>0</v>
      </c>
      <c r="E6" s="20"/>
      <c r="F6" s="21">
        <v>-1000</v>
      </c>
      <c r="G6" s="13">
        <v>0</v>
      </c>
      <c r="I6" s="21">
        <v>0</v>
      </c>
      <c r="J6" s="13">
        <v>0</v>
      </c>
      <c r="L6" s="12">
        <v>0</v>
      </c>
      <c r="M6" t="s">
        <v>23</v>
      </c>
      <c r="N6" s="38">
        <v>8240</v>
      </c>
      <c r="O6" s="38">
        <v>8420</v>
      </c>
      <c r="P6" s="38">
        <v>8600</v>
      </c>
      <c r="Q6" s="38">
        <v>8960</v>
      </c>
      <c r="R6" s="38">
        <v>9320</v>
      </c>
      <c r="S6" s="38">
        <v>9680</v>
      </c>
      <c r="T6" s="38">
        <v>10040</v>
      </c>
      <c r="U6" s="38">
        <v>10400</v>
      </c>
      <c r="V6" s="38">
        <v>10520</v>
      </c>
    </row>
    <row r="7" spans="1:22" x14ac:dyDescent="0.3">
      <c r="A7" s="12">
        <v>1</v>
      </c>
      <c r="B7" s="20">
        <v>2.5000000000000001E-2</v>
      </c>
      <c r="C7" s="47">
        <f>+C6*(1+B7)</f>
        <v>1.0249999999999999</v>
      </c>
      <c r="D7" s="49">
        <f t="shared" ref="D7:D70" si="0">+C7-1</f>
        <v>2.4999999999999911E-2</v>
      </c>
      <c r="E7" s="20"/>
      <c r="F7" s="21">
        <v>3</v>
      </c>
      <c r="G7" s="13">
        <v>1</v>
      </c>
      <c r="I7" s="21">
        <v>0</v>
      </c>
      <c r="J7" s="13">
        <v>1</v>
      </c>
      <c r="L7" s="12">
        <v>1</v>
      </c>
      <c r="M7" t="s">
        <v>24</v>
      </c>
      <c r="N7" s="38">
        <v>8360</v>
      </c>
      <c r="O7" s="38">
        <v>8540</v>
      </c>
      <c r="P7" s="38">
        <v>8720</v>
      </c>
      <c r="Q7" s="38">
        <v>9080</v>
      </c>
      <c r="R7" s="38">
        <v>9440</v>
      </c>
      <c r="S7" s="38">
        <v>9800</v>
      </c>
      <c r="T7" s="38">
        <v>10160</v>
      </c>
      <c r="U7" s="38">
        <v>10520</v>
      </c>
      <c r="V7" s="38">
        <v>10640</v>
      </c>
    </row>
    <row r="8" spans="1:22" x14ac:dyDescent="0.3">
      <c r="A8" s="12">
        <v>2</v>
      </c>
      <c r="B8" s="20">
        <v>2.5000000000000001E-2</v>
      </c>
      <c r="C8" s="47">
        <f t="shared" ref="C8:C70" si="1">+C7*(1+B8)</f>
        <v>1.0506249999999999</v>
      </c>
      <c r="D8" s="49">
        <f t="shared" si="0"/>
        <v>5.062499999999992E-2</v>
      </c>
      <c r="E8" s="20"/>
      <c r="F8" s="21">
        <v>6</v>
      </c>
      <c r="G8" s="13">
        <v>2</v>
      </c>
      <c r="I8" s="21">
        <v>550</v>
      </c>
      <c r="J8" s="13">
        <v>2</v>
      </c>
      <c r="L8" s="12">
        <v>2</v>
      </c>
      <c r="M8" t="s">
        <v>25</v>
      </c>
      <c r="N8" s="38">
        <v>8600</v>
      </c>
      <c r="O8" s="38">
        <v>8780</v>
      </c>
      <c r="P8" s="38">
        <v>8960</v>
      </c>
      <c r="Q8" s="38">
        <v>9320</v>
      </c>
      <c r="R8" s="38">
        <v>9680</v>
      </c>
      <c r="S8" s="38">
        <v>10040</v>
      </c>
      <c r="T8" s="38">
        <v>10400</v>
      </c>
      <c r="U8" s="38">
        <v>10760</v>
      </c>
      <c r="V8" s="38">
        <v>10879.999999999998</v>
      </c>
    </row>
    <row r="9" spans="1:22" x14ac:dyDescent="0.3">
      <c r="A9" s="12">
        <v>3</v>
      </c>
      <c r="B9" s="20">
        <v>1.4999999999999999E-2</v>
      </c>
      <c r="C9" s="47">
        <f t="shared" si="1"/>
        <v>1.0663843749999997</v>
      </c>
      <c r="D9" s="49">
        <f t="shared" si="0"/>
        <v>6.6384374999999718E-2</v>
      </c>
      <c r="E9" s="20"/>
      <c r="F9" s="21">
        <v>11</v>
      </c>
      <c r="G9" s="13">
        <v>3</v>
      </c>
      <c r="I9" s="21">
        <v>1000</v>
      </c>
      <c r="J9" s="13">
        <v>3</v>
      </c>
      <c r="L9" s="12">
        <v>3</v>
      </c>
      <c r="M9" t="s">
        <v>26</v>
      </c>
      <c r="N9" s="38">
        <v>8960</v>
      </c>
      <c r="O9" s="38">
        <v>9140</v>
      </c>
      <c r="P9" s="38">
        <v>9320</v>
      </c>
      <c r="Q9" s="38">
        <v>9680</v>
      </c>
      <c r="R9" s="38">
        <v>10040</v>
      </c>
      <c r="S9" s="38">
        <v>10400</v>
      </c>
      <c r="T9" s="38">
        <v>10760</v>
      </c>
      <c r="U9" s="38">
        <v>11120.000000000002</v>
      </c>
      <c r="V9" s="38">
        <v>11240</v>
      </c>
    </row>
    <row r="10" spans="1:22" x14ac:dyDescent="0.3">
      <c r="A10" s="12">
        <v>4</v>
      </c>
      <c r="B10" s="20">
        <v>1.4999999999999999E-2</v>
      </c>
      <c r="C10" s="47">
        <f t="shared" si="1"/>
        <v>1.0823801406249995</v>
      </c>
      <c r="D10" s="49">
        <f t="shared" si="0"/>
        <v>8.2380140624999543E-2</v>
      </c>
      <c r="E10" s="20"/>
      <c r="F10" s="22">
        <v>16</v>
      </c>
      <c r="G10" s="23">
        <v>4</v>
      </c>
      <c r="I10" s="22">
        <v>1500</v>
      </c>
      <c r="J10" s="23">
        <v>4</v>
      </c>
      <c r="L10" s="12">
        <v>4</v>
      </c>
      <c r="M10" t="s">
        <v>27</v>
      </c>
      <c r="N10" s="38">
        <v>9320</v>
      </c>
      <c r="O10" s="38">
        <v>9500</v>
      </c>
      <c r="P10" s="38">
        <v>9680</v>
      </c>
      <c r="Q10" s="38">
        <v>10040</v>
      </c>
      <c r="R10" s="38">
        <v>10400</v>
      </c>
      <c r="S10" s="38">
        <v>10760</v>
      </c>
      <c r="T10" s="38">
        <v>11120.000000000002</v>
      </c>
      <c r="U10" s="38">
        <v>11480</v>
      </c>
      <c r="V10" s="38">
        <v>11600</v>
      </c>
    </row>
    <row r="11" spans="1:22" x14ac:dyDescent="0.3">
      <c r="A11" s="12">
        <v>5</v>
      </c>
      <c r="B11" s="20">
        <v>1.4999999999999999E-2</v>
      </c>
      <c r="C11" s="47">
        <f t="shared" si="1"/>
        <v>1.0986158427343744</v>
      </c>
      <c r="D11" s="49">
        <f t="shared" si="0"/>
        <v>9.8615842734374404E-2</v>
      </c>
      <c r="E11" s="20"/>
      <c r="L11" s="24">
        <v>5</v>
      </c>
      <c r="M11" s="25" t="s">
        <v>28</v>
      </c>
      <c r="N11" s="38">
        <v>9560</v>
      </c>
      <c r="O11" s="38">
        <v>9740</v>
      </c>
      <c r="P11" s="38">
        <v>9920</v>
      </c>
      <c r="Q11" s="38">
        <v>10280</v>
      </c>
      <c r="R11" s="38">
        <v>10640</v>
      </c>
      <c r="S11" s="38">
        <v>11000</v>
      </c>
      <c r="T11" s="38">
        <v>11360</v>
      </c>
      <c r="U11" s="38">
        <v>11719.999999999998</v>
      </c>
      <c r="V11" s="38">
        <v>11840</v>
      </c>
    </row>
    <row r="12" spans="1:22" ht="14.25" customHeight="1" x14ac:dyDescent="0.3">
      <c r="A12" s="12">
        <v>6</v>
      </c>
      <c r="B12" s="20">
        <v>1.4999999999999999E-2</v>
      </c>
      <c r="C12" s="47">
        <f t="shared" si="1"/>
        <v>1.1150950803753898</v>
      </c>
      <c r="D12" s="49">
        <f t="shared" si="0"/>
        <v>0.11509508037538985</v>
      </c>
      <c r="E12" s="20"/>
      <c r="L12" s="39"/>
      <c r="M12" s="40"/>
      <c r="N12" s="41"/>
      <c r="O12" s="41"/>
      <c r="P12" s="41"/>
      <c r="Q12" s="41"/>
      <c r="R12" s="41"/>
      <c r="S12" s="41"/>
      <c r="T12" s="41"/>
      <c r="U12" s="41"/>
      <c r="V12" s="42"/>
    </row>
    <row r="13" spans="1:22" x14ac:dyDescent="0.3">
      <c r="A13" s="12">
        <v>7</v>
      </c>
      <c r="B13" s="20">
        <v>1.4999999999999999E-2</v>
      </c>
      <c r="C13" s="47">
        <f t="shared" si="1"/>
        <v>1.1318215065810207</v>
      </c>
      <c r="D13" s="49">
        <f t="shared" si="0"/>
        <v>0.13182150658102065</v>
      </c>
      <c r="E13" s="20"/>
      <c r="I13" s="16" t="s">
        <v>29</v>
      </c>
      <c r="J13" s="11"/>
      <c r="L13" s="30"/>
      <c r="M13" s="26"/>
      <c r="N13" s="26"/>
      <c r="O13" s="26"/>
      <c r="P13" s="26"/>
      <c r="Q13" s="26"/>
      <c r="R13" s="26"/>
      <c r="S13" s="26"/>
      <c r="T13" s="26"/>
      <c r="U13" s="26"/>
      <c r="V13" s="43"/>
    </row>
    <row r="14" spans="1:22" x14ac:dyDescent="0.3">
      <c r="A14" s="12">
        <v>8</v>
      </c>
      <c r="B14" s="20">
        <v>1.4999999999999999E-2</v>
      </c>
      <c r="C14" s="47">
        <f t="shared" si="1"/>
        <v>1.1487988291797357</v>
      </c>
      <c r="D14" s="49">
        <f t="shared" si="0"/>
        <v>0.14879882917973575</v>
      </c>
      <c r="E14" s="20"/>
      <c r="I14" s="27" t="s">
        <v>30</v>
      </c>
      <c r="J14" s="28">
        <v>0</v>
      </c>
      <c r="L14" s="30"/>
      <c r="M14" s="26"/>
      <c r="N14" s="29"/>
      <c r="O14" s="29"/>
      <c r="P14" s="29"/>
      <c r="Q14" s="29"/>
      <c r="R14" s="29"/>
      <c r="S14" s="29"/>
      <c r="T14" s="29"/>
      <c r="U14" s="29"/>
      <c r="V14" s="44"/>
    </row>
    <row r="15" spans="1:22" x14ac:dyDescent="0.3">
      <c r="A15" s="12">
        <v>9</v>
      </c>
      <c r="B15" s="20">
        <v>1.4999999999999999E-2</v>
      </c>
      <c r="C15" s="47">
        <f t="shared" si="1"/>
        <v>1.1660308116174316</v>
      </c>
      <c r="D15" s="49">
        <f t="shared" si="0"/>
        <v>0.16603081161743161</v>
      </c>
      <c r="E15" s="20"/>
      <c r="I15" s="12">
        <v>0</v>
      </c>
      <c r="J15" s="28">
        <v>0</v>
      </c>
      <c r="L15" s="30"/>
      <c r="M15" s="26"/>
      <c r="N15" s="29"/>
      <c r="O15" s="29"/>
      <c r="P15" s="29"/>
      <c r="Q15" s="29"/>
      <c r="R15" s="29"/>
      <c r="S15" s="29"/>
      <c r="T15" s="29"/>
      <c r="U15" s="29"/>
      <c r="V15" s="44"/>
    </row>
    <row r="16" spans="1:22" x14ac:dyDescent="0.3">
      <c r="A16" s="12">
        <v>10</v>
      </c>
      <c r="B16" s="20">
        <v>1.4999999999999999E-2</v>
      </c>
      <c r="C16" s="47">
        <f t="shared" si="1"/>
        <v>1.1835212737916929</v>
      </c>
      <c r="D16" s="49">
        <f t="shared" si="0"/>
        <v>0.18352127379169292</v>
      </c>
      <c r="E16" s="20"/>
      <c r="I16" s="12" t="s">
        <v>31</v>
      </c>
      <c r="J16" s="28">
        <v>0</v>
      </c>
      <c r="L16" s="30"/>
      <c r="M16" s="26"/>
      <c r="N16" s="29"/>
      <c r="O16" s="29"/>
      <c r="P16" s="29"/>
      <c r="Q16" s="29"/>
      <c r="R16" s="29"/>
      <c r="S16" s="29"/>
      <c r="T16" s="29"/>
      <c r="U16" s="29"/>
      <c r="V16" s="44"/>
    </row>
    <row r="17" spans="1:22" x14ac:dyDescent="0.3">
      <c r="A17" s="12">
        <v>11</v>
      </c>
      <c r="B17" s="20">
        <v>1.4999999999999999E-2</v>
      </c>
      <c r="C17" s="47">
        <f t="shared" si="1"/>
        <v>1.2012740928985681</v>
      </c>
      <c r="D17" s="49">
        <f t="shared" si="0"/>
        <v>0.20127409289856812</v>
      </c>
      <c r="E17" s="20"/>
      <c r="I17" s="27" t="s">
        <v>32</v>
      </c>
      <c r="J17" s="28">
        <v>500</v>
      </c>
      <c r="L17" s="30"/>
      <c r="M17" s="26"/>
      <c r="N17" s="29"/>
      <c r="O17" s="29"/>
      <c r="P17" s="29"/>
      <c r="Q17" s="29"/>
      <c r="R17" s="29"/>
      <c r="S17" s="29"/>
      <c r="T17" s="29"/>
      <c r="U17" s="29"/>
      <c r="V17" s="44"/>
    </row>
    <row r="18" spans="1:22" x14ac:dyDescent="0.3">
      <c r="A18" s="12">
        <v>12</v>
      </c>
      <c r="B18" s="20">
        <v>0.01</v>
      </c>
      <c r="C18" s="47">
        <f t="shared" si="1"/>
        <v>1.2132868338275538</v>
      </c>
      <c r="D18" s="49">
        <f t="shared" si="0"/>
        <v>0.21328683382755376</v>
      </c>
      <c r="E18" s="20"/>
      <c r="I18" s="12" t="s">
        <v>33</v>
      </c>
      <c r="J18" s="28">
        <v>500</v>
      </c>
      <c r="L18" s="30"/>
      <c r="M18" s="26"/>
      <c r="N18" s="29"/>
      <c r="O18" s="29"/>
      <c r="P18" s="29"/>
      <c r="Q18" s="29"/>
      <c r="R18" s="29"/>
      <c r="S18" s="29"/>
      <c r="T18" s="29"/>
      <c r="U18" s="29"/>
      <c r="V18" s="44"/>
    </row>
    <row r="19" spans="1:22" x14ac:dyDescent="0.3">
      <c r="A19" s="12">
        <v>13</v>
      </c>
      <c r="B19" s="20">
        <v>0.01</v>
      </c>
      <c r="C19" s="47">
        <f t="shared" si="1"/>
        <v>1.2254197021658293</v>
      </c>
      <c r="D19" s="49">
        <f t="shared" si="0"/>
        <v>0.22541970216582929</v>
      </c>
      <c r="E19" s="20"/>
      <c r="I19" s="12" t="s">
        <v>34</v>
      </c>
      <c r="J19" s="28">
        <v>700</v>
      </c>
      <c r="L19" s="24"/>
      <c r="M19" s="25"/>
      <c r="N19" s="45"/>
      <c r="O19" s="45"/>
      <c r="P19" s="45"/>
      <c r="Q19" s="45"/>
      <c r="R19" s="45"/>
      <c r="S19" s="45"/>
      <c r="T19" s="45"/>
      <c r="U19" s="45"/>
      <c r="V19" s="46"/>
    </row>
    <row r="20" spans="1:22" x14ac:dyDescent="0.3">
      <c r="A20" s="12">
        <v>14</v>
      </c>
      <c r="B20" s="20">
        <v>0.01</v>
      </c>
      <c r="C20" s="47">
        <f t="shared" si="1"/>
        <v>1.2376738991874876</v>
      </c>
      <c r="D20" s="49">
        <f t="shared" si="0"/>
        <v>0.2376738991874876</v>
      </c>
      <c r="E20" s="20"/>
      <c r="I20" s="12" t="s">
        <v>35</v>
      </c>
      <c r="J20" s="28">
        <v>700</v>
      </c>
      <c r="L20" s="26"/>
      <c r="M20" s="26"/>
    </row>
    <row r="21" spans="1:22" x14ac:dyDescent="0.3">
      <c r="A21" s="12">
        <v>15</v>
      </c>
      <c r="B21" s="20">
        <v>0.01</v>
      </c>
      <c r="C21" s="47">
        <f t="shared" si="1"/>
        <v>1.2500506381793626</v>
      </c>
      <c r="D21" s="49">
        <f t="shared" si="0"/>
        <v>0.25005063817936257</v>
      </c>
      <c r="E21" s="20"/>
      <c r="I21" s="12" t="s">
        <v>36</v>
      </c>
      <c r="J21" s="28">
        <f>+J17</f>
        <v>500</v>
      </c>
      <c r="L21" s="26"/>
      <c r="M21" s="26"/>
      <c r="N21" s="26"/>
      <c r="O21" s="26"/>
      <c r="P21" s="26"/>
      <c r="Q21" s="26"/>
      <c r="R21" s="26"/>
      <c r="S21" s="26"/>
      <c r="T21" s="26"/>
      <c r="U21" s="26"/>
      <c r="V21" s="26"/>
    </row>
    <row r="22" spans="1:22" x14ac:dyDescent="0.3">
      <c r="A22" s="12">
        <v>16</v>
      </c>
      <c r="B22" s="20">
        <v>0.01</v>
      </c>
      <c r="C22" s="47">
        <f t="shared" si="1"/>
        <v>1.2625511445611561</v>
      </c>
      <c r="D22" s="49">
        <f t="shared" si="0"/>
        <v>0.26255114456115614</v>
      </c>
      <c r="E22" s="20"/>
      <c r="I22" s="12" t="s">
        <v>37</v>
      </c>
      <c r="J22" s="28">
        <f>+J14</f>
        <v>0</v>
      </c>
      <c r="M22" s="26"/>
      <c r="N22" s="26"/>
      <c r="O22" s="26"/>
      <c r="P22" s="26"/>
      <c r="Q22" s="26"/>
      <c r="R22" s="26"/>
      <c r="S22" s="26"/>
      <c r="T22" s="26"/>
      <c r="U22" s="26"/>
      <c r="V22" s="26"/>
    </row>
    <row r="23" spans="1:22" x14ac:dyDescent="0.3">
      <c r="A23" s="12">
        <v>17</v>
      </c>
      <c r="B23" s="20">
        <v>0.01</v>
      </c>
      <c r="C23" s="47">
        <f t="shared" si="1"/>
        <v>1.2751766560067677</v>
      </c>
      <c r="D23" s="49">
        <f t="shared" si="0"/>
        <v>0.27517665600676766</v>
      </c>
      <c r="E23" s="20"/>
      <c r="I23" s="12" t="s">
        <v>38</v>
      </c>
      <c r="J23" s="28">
        <f>+J19</f>
        <v>700</v>
      </c>
      <c r="M23" s="26"/>
      <c r="N23" s="26"/>
      <c r="O23" s="26"/>
      <c r="P23" s="26"/>
      <c r="Q23" s="26"/>
      <c r="R23" s="26"/>
      <c r="S23" s="26"/>
      <c r="T23" s="26"/>
      <c r="U23" s="26"/>
      <c r="V23" s="26"/>
    </row>
    <row r="24" spans="1:22" x14ac:dyDescent="0.3">
      <c r="A24" s="12">
        <v>18</v>
      </c>
      <c r="B24" s="20">
        <v>0.01</v>
      </c>
      <c r="C24" s="47">
        <f t="shared" si="1"/>
        <v>1.2879284225668353</v>
      </c>
      <c r="D24" s="49">
        <f t="shared" si="0"/>
        <v>0.28792842256683526</v>
      </c>
      <c r="E24" s="20"/>
      <c r="I24" s="31" t="s">
        <v>39</v>
      </c>
      <c r="J24" s="32">
        <f>+J14</f>
        <v>0</v>
      </c>
      <c r="M24" s="26"/>
      <c r="N24" s="26"/>
      <c r="O24" s="26"/>
      <c r="P24" s="26"/>
      <c r="Q24" s="26"/>
      <c r="R24" s="26"/>
      <c r="S24" s="26"/>
      <c r="T24" s="26"/>
      <c r="U24" s="26"/>
      <c r="V24" s="26"/>
    </row>
    <row r="25" spans="1:22" x14ac:dyDescent="0.3">
      <c r="A25" s="12">
        <v>19</v>
      </c>
      <c r="B25" s="20">
        <v>0.01</v>
      </c>
      <c r="C25" s="47">
        <f t="shared" si="1"/>
        <v>1.3008077067925037</v>
      </c>
      <c r="D25" s="49">
        <f t="shared" si="0"/>
        <v>0.30080770679250368</v>
      </c>
      <c r="E25" s="20"/>
      <c r="M25" s="26"/>
      <c r="N25" s="26"/>
      <c r="O25" s="26"/>
      <c r="P25" s="26"/>
      <c r="Q25" s="26"/>
      <c r="R25" s="26"/>
      <c r="S25" s="26"/>
      <c r="T25" s="26"/>
      <c r="U25" s="26"/>
      <c r="V25" s="26"/>
    </row>
    <row r="26" spans="1:22" x14ac:dyDescent="0.3">
      <c r="A26" s="12">
        <v>20</v>
      </c>
      <c r="B26" s="20">
        <v>0.01</v>
      </c>
      <c r="C26" s="47">
        <f t="shared" si="1"/>
        <v>1.3138157838604287</v>
      </c>
      <c r="D26" s="49">
        <f t="shared" si="0"/>
        <v>0.31381578386042874</v>
      </c>
      <c r="E26" s="20"/>
      <c r="K26" s="35"/>
      <c r="M26" s="26"/>
      <c r="N26" s="26"/>
      <c r="O26" s="26"/>
      <c r="P26" s="26"/>
      <c r="Q26" s="26"/>
      <c r="R26" s="26"/>
      <c r="S26" s="26"/>
      <c r="T26" s="26"/>
      <c r="U26" s="26"/>
      <c r="V26" s="26"/>
    </row>
    <row r="27" spans="1:22" x14ac:dyDescent="0.3">
      <c r="A27" s="12">
        <v>21</v>
      </c>
      <c r="B27" s="20">
        <v>0.01</v>
      </c>
      <c r="C27" s="47">
        <f t="shared" si="1"/>
        <v>1.326953941699033</v>
      </c>
      <c r="D27" s="49">
        <f t="shared" si="0"/>
        <v>0.32695394169903302</v>
      </c>
      <c r="E27" s="20"/>
      <c r="K27" s="35"/>
      <c r="O27" s="26"/>
      <c r="P27" s="26"/>
      <c r="Q27" s="26"/>
      <c r="R27" s="26"/>
      <c r="S27" s="26"/>
      <c r="T27" s="26"/>
      <c r="U27" s="26"/>
      <c r="V27" s="26"/>
    </row>
    <row r="28" spans="1:22" x14ac:dyDescent="0.3">
      <c r="A28" s="12">
        <v>22</v>
      </c>
      <c r="B28" s="20">
        <v>0.01</v>
      </c>
      <c r="C28" s="47">
        <f t="shared" si="1"/>
        <v>1.3402234811160234</v>
      </c>
      <c r="D28" s="49">
        <f t="shared" si="0"/>
        <v>0.34022348111602341</v>
      </c>
      <c r="E28" s="20"/>
      <c r="I28" s="16" t="s">
        <v>40</v>
      </c>
      <c r="J28" s="33"/>
      <c r="K28" s="35"/>
      <c r="O28" s="26"/>
      <c r="P28" s="26"/>
      <c r="Q28" s="26"/>
      <c r="R28" s="26"/>
      <c r="S28" s="26"/>
      <c r="T28" s="26"/>
      <c r="U28" s="26"/>
      <c r="V28" s="26"/>
    </row>
    <row r="29" spans="1:22" x14ac:dyDescent="0.3">
      <c r="A29" s="12">
        <v>23</v>
      </c>
      <c r="B29" s="20">
        <v>0.01</v>
      </c>
      <c r="C29" s="47">
        <f t="shared" si="1"/>
        <v>1.3536257159271836</v>
      </c>
      <c r="D29" s="49">
        <f t="shared" si="0"/>
        <v>0.35362571592718361</v>
      </c>
      <c r="E29" s="20"/>
      <c r="I29" s="12" t="s">
        <v>41</v>
      </c>
      <c r="J29" s="34"/>
      <c r="O29" s="26"/>
      <c r="P29" s="26"/>
      <c r="Q29" s="26"/>
      <c r="R29" s="26"/>
      <c r="S29" s="26"/>
      <c r="T29" s="26"/>
      <c r="U29" s="26"/>
      <c r="V29" s="26"/>
    </row>
    <row r="30" spans="1:22" x14ac:dyDescent="0.3">
      <c r="A30" s="12">
        <v>24</v>
      </c>
      <c r="B30" s="20">
        <v>0.01</v>
      </c>
      <c r="C30" s="47">
        <f t="shared" si="1"/>
        <v>1.3671619730864555</v>
      </c>
      <c r="D30" s="49">
        <f t="shared" si="0"/>
        <v>0.36716197308645548</v>
      </c>
      <c r="E30" s="20"/>
      <c r="I30" s="12" t="s">
        <v>72</v>
      </c>
      <c r="J30" s="36">
        <v>0</v>
      </c>
      <c r="O30" s="26"/>
      <c r="P30" s="26"/>
      <c r="Q30" s="26"/>
      <c r="R30" s="26"/>
      <c r="S30" s="26"/>
      <c r="T30" s="26"/>
      <c r="U30" s="26"/>
      <c r="V30" s="26"/>
    </row>
    <row r="31" spans="1:22" x14ac:dyDescent="0.3">
      <c r="A31" s="12">
        <v>25</v>
      </c>
      <c r="B31" s="20">
        <v>0.01</v>
      </c>
      <c r="C31" s="47">
        <f t="shared" si="1"/>
        <v>1.3808335928173201</v>
      </c>
      <c r="D31" s="49">
        <f t="shared" si="0"/>
        <v>0.3808335928173201</v>
      </c>
      <c r="E31" s="20"/>
      <c r="I31" s="31" t="s">
        <v>62</v>
      </c>
      <c r="J31" s="37">
        <v>433</v>
      </c>
      <c r="O31" s="26"/>
      <c r="P31" s="26"/>
      <c r="Q31" s="26"/>
      <c r="R31" s="26"/>
      <c r="S31" s="26"/>
      <c r="T31" s="26"/>
      <c r="U31" s="26"/>
      <c r="V31" s="26"/>
    </row>
    <row r="32" spans="1:22" x14ac:dyDescent="0.3">
      <c r="A32" s="12">
        <v>26</v>
      </c>
      <c r="B32" s="20">
        <v>0.01</v>
      </c>
      <c r="C32" s="47">
        <f t="shared" si="1"/>
        <v>1.3946419287454934</v>
      </c>
      <c r="D32" s="49">
        <f t="shared" si="0"/>
        <v>0.39464192874549342</v>
      </c>
      <c r="E32" s="20"/>
      <c r="I32" s="31" t="s">
        <v>63</v>
      </c>
      <c r="J32" s="37">
        <v>433</v>
      </c>
      <c r="O32" s="26"/>
      <c r="P32" s="26"/>
      <c r="Q32" s="26"/>
      <c r="R32" s="26"/>
      <c r="S32" s="26"/>
      <c r="T32" s="26"/>
      <c r="U32" s="26"/>
      <c r="V32" s="26"/>
    </row>
    <row r="33" spans="1:26" x14ac:dyDescent="0.3">
      <c r="A33" s="12">
        <v>27</v>
      </c>
      <c r="B33" s="20">
        <v>0.01</v>
      </c>
      <c r="C33" s="47">
        <f t="shared" si="1"/>
        <v>1.4085883480329484</v>
      </c>
      <c r="D33" s="49">
        <f t="shared" si="0"/>
        <v>0.40858834803294841</v>
      </c>
      <c r="E33" s="20"/>
      <c r="I33" s="31" t="s">
        <v>64</v>
      </c>
      <c r="J33" s="37">
        <v>433</v>
      </c>
      <c r="O33" s="26"/>
      <c r="P33" s="26"/>
      <c r="Q33" s="26"/>
      <c r="R33" s="26"/>
      <c r="S33" s="26"/>
      <c r="T33" s="26"/>
      <c r="U33" s="26"/>
      <c r="V33" s="26"/>
      <c r="Z33" s="35"/>
    </row>
    <row r="34" spans="1:26" x14ac:dyDescent="0.3">
      <c r="A34" s="12">
        <v>28</v>
      </c>
      <c r="B34" s="20">
        <v>0.01</v>
      </c>
      <c r="C34" s="47">
        <f t="shared" si="1"/>
        <v>1.4226742315132779</v>
      </c>
      <c r="D34" s="49">
        <f t="shared" si="0"/>
        <v>0.42267423151327788</v>
      </c>
      <c r="E34" s="20"/>
      <c r="I34" s="31" t="s">
        <v>65</v>
      </c>
      <c r="J34" s="37">
        <v>433</v>
      </c>
      <c r="O34" s="26"/>
      <c r="P34" s="26"/>
      <c r="Q34" s="26"/>
      <c r="R34" s="26"/>
      <c r="S34" s="26"/>
      <c r="T34" s="26"/>
      <c r="U34" s="26"/>
      <c r="V34" s="26"/>
    </row>
    <row r="35" spans="1:26" x14ac:dyDescent="0.3">
      <c r="A35" s="12">
        <v>29</v>
      </c>
      <c r="B35" s="20">
        <v>0.01</v>
      </c>
      <c r="C35" s="47">
        <f t="shared" si="1"/>
        <v>1.4369009738284106</v>
      </c>
      <c r="D35" s="49">
        <f t="shared" si="0"/>
        <v>0.43690097382841064</v>
      </c>
      <c r="E35" s="20"/>
      <c r="I35" s="31" t="s">
        <v>66</v>
      </c>
      <c r="J35" s="37">
        <v>433</v>
      </c>
      <c r="O35" s="26"/>
      <c r="P35" s="26"/>
      <c r="Q35" s="26"/>
      <c r="R35" s="26"/>
      <c r="S35" s="26"/>
      <c r="T35" s="26"/>
      <c r="U35" s="26"/>
      <c r="V35" s="26"/>
    </row>
    <row r="36" spans="1:26" x14ac:dyDescent="0.3">
      <c r="A36" s="12">
        <v>30</v>
      </c>
      <c r="B36" s="20">
        <v>0.01</v>
      </c>
      <c r="C36" s="47">
        <f t="shared" si="1"/>
        <v>1.4512699835666947</v>
      </c>
      <c r="D36" s="49">
        <f t="shared" si="0"/>
        <v>0.45126998356669468</v>
      </c>
      <c r="E36" s="20"/>
      <c r="I36" s="31" t="s">
        <v>67</v>
      </c>
      <c r="J36" s="37">
        <v>433</v>
      </c>
      <c r="O36" s="26"/>
      <c r="P36" s="26"/>
      <c r="Q36" s="26"/>
      <c r="R36" s="26"/>
      <c r="S36" s="26"/>
      <c r="T36" s="26"/>
      <c r="U36" s="26"/>
      <c r="V36" s="26"/>
    </row>
    <row r="37" spans="1:26" x14ac:dyDescent="0.3">
      <c r="A37" s="12">
        <v>31</v>
      </c>
      <c r="B37" s="20">
        <v>0.01</v>
      </c>
      <c r="C37" s="47">
        <f t="shared" si="1"/>
        <v>1.4657826834023617</v>
      </c>
      <c r="D37" s="49">
        <f t="shared" si="0"/>
        <v>0.46578268340236173</v>
      </c>
      <c r="E37" s="20"/>
      <c r="I37" s="31" t="s">
        <v>68</v>
      </c>
      <c r="J37" s="37">
        <v>650</v>
      </c>
      <c r="M37" s="26"/>
      <c r="N37" s="26"/>
      <c r="O37" s="26"/>
      <c r="P37" s="26"/>
      <c r="Q37" s="26"/>
      <c r="R37" s="26"/>
      <c r="S37" s="26"/>
      <c r="T37" s="26"/>
      <c r="U37" s="26"/>
      <c r="V37" s="26"/>
    </row>
    <row r="38" spans="1:26" x14ac:dyDescent="0.3">
      <c r="A38" s="12">
        <v>32</v>
      </c>
      <c r="B38" s="20">
        <v>0.01</v>
      </c>
      <c r="C38" s="47">
        <f t="shared" si="1"/>
        <v>1.4804405102363853</v>
      </c>
      <c r="D38" s="49">
        <f t="shared" si="0"/>
        <v>0.48044051023638534</v>
      </c>
      <c r="E38" s="20"/>
      <c r="I38" s="31" t="s">
        <v>69</v>
      </c>
      <c r="J38" s="37">
        <v>650</v>
      </c>
      <c r="M38" s="26"/>
      <c r="N38" s="26"/>
      <c r="O38" s="26"/>
      <c r="P38" s="26"/>
      <c r="Q38" s="26"/>
      <c r="R38" s="26"/>
      <c r="S38" s="26"/>
      <c r="T38" s="26"/>
      <c r="U38" s="26"/>
      <c r="V38" s="26"/>
    </row>
    <row r="39" spans="1:26" x14ac:dyDescent="0.3">
      <c r="A39" s="12">
        <v>33</v>
      </c>
      <c r="B39" s="20">
        <v>0.01</v>
      </c>
      <c r="C39" s="47">
        <f t="shared" si="1"/>
        <v>1.4952449153387493</v>
      </c>
      <c r="D39" s="49">
        <f t="shared" si="0"/>
        <v>0.49524491533874926</v>
      </c>
      <c r="E39" s="20"/>
      <c r="I39" s="31" t="s">
        <v>70</v>
      </c>
      <c r="J39" s="37">
        <v>650</v>
      </c>
      <c r="M39" s="26"/>
      <c r="N39" s="26"/>
      <c r="O39" s="26"/>
      <c r="P39" s="26"/>
      <c r="Q39" s="26"/>
      <c r="R39" s="26"/>
      <c r="S39" s="26"/>
      <c r="T39" s="26"/>
      <c r="U39" s="26"/>
      <c r="V39" s="26"/>
    </row>
    <row r="40" spans="1:26" x14ac:dyDescent="0.3">
      <c r="A40" s="12">
        <v>34</v>
      </c>
      <c r="B40" s="20">
        <v>0.01</v>
      </c>
      <c r="C40" s="47">
        <f t="shared" si="1"/>
        <v>1.5101973644921367</v>
      </c>
      <c r="D40" s="49">
        <f t="shared" si="0"/>
        <v>0.51019736449213671</v>
      </c>
      <c r="E40" s="20"/>
      <c r="I40" s="31" t="s">
        <v>71</v>
      </c>
      <c r="J40" s="37">
        <v>650</v>
      </c>
      <c r="M40" s="26"/>
      <c r="N40" s="26"/>
      <c r="O40" s="26"/>
      <c r="P40" s="26"/>
      <c r="Q40" s="26"/>
      <c r="R40" s="26"/>
      <c r="S40" s="26"/>
      <c r="T40" s="26"/>
      <c r="U40" s="26"/>
      <c r="V40" s="26"/>
    </row>
    <row r="41" spans="1:26" x14ac:dyDescent="0.3">
      <c r="A41" s="12">
        <v>35</v>
      </c>
      <c r="B41" s="20">
        <v>5.0000000000000001E-3</v>
      </c>
      <c r="C41" s="47">
        <f t="shared" si="1"/>
        <v>1.5177483513145973</v>
      </c>
      <c r="D41" s="49">
        <f t="shared" si="0"/>
        <v>0.51774835131459729</v>
      </c>
      <c r="E41" s="20"/>
      <c r="I41" s="31" t="s">
        <v>42</v>
      </c>
      <c r="J41" s="37">
        <v>270</v>
      </c>
      <c r="M41" s="26"/>
      <c r="N41" s="26"/>
      <c r="O41" s="26"/>
      <c r="P41" s="26"/>
      <c r="Q41" s="26"/>
      <c r="R41" s="26"/>
      <c r="S41" s="26"/>
      <c r="T41" s="26"/>
      <c r="U41" s="26"/>
      <c r="V41" s="26"/>
    </row>
    <row r="42" spans="1:26" x14ac:dyDescent="0.3">
      <c r="A42" s="12">
        <v>36</v>
      </c>
      <c r="B42" s="20">
        <v>5.0000000000000001E-3</v>
      </c>
      <c r="C42" s="47">
        <f t="shared" si="1"/>
        <v>1.52533709307117</v>
      </c>
      <c r="D42" s="49">
        <f t="shared" si="0"/>
        <v>0.52533709307117005</v>
      </c>
      <c r="E42" s="20"/>
      <c r="I42" s="26"/>
      <c r="M42" s="26"/>
      <c r="N42" s="26"/>
      <c r="O42" s="26"/>
      <c r="P42" s="26"/>
      <c r="Q42" s="26"/>
      <c r="R42" s="26"/>
      <c r="S42" s="26"/>
      <c r="T42" s="26"/>
      <c r="U42" s="26"/>
      <c r="V42" s="26"/>
    </row>
    <row r="43" spans="1:26" x14ac:dyDescent="0.3">
      <c r="A43" s="12">
        <v>37</v>
      </c>
      <c r="B43" s="20">
        <v>5.0000000000000001E-3</v>
      </c>
      <c r="C43" s="47">
        <f t="shared" si="1"/>
        <v>1.5329637785365258</v>
      </c>
      <c r="D43" s="49">
        <f t="shared" si="0"/>
        <v>0.53296377853652577</v>
      </c>
      <c r="E43" s="20"/>
      <c r="I43" s="26"/>
      <c r="M43" s="26"/>
      <c r="N43" s="26"/>
      <c r="O43" s="26"/>
      <c r="P43" s="26"/>
      <c r="Q43" s="26"/>
      <c r="R43" s="26"/>
      <c r="S43" s="26"/>
      <c r="T43" s="26"/>
      <c r="U43" s="26"/>
      <c r="V43" s="26"/>
    </row>
    <row r="44" spans="1:26" x14ac:dyDescent="0.3">
      <c r="A44" s="12">
        <v>38</v>
      </c>
      <c r="B44" s="20">
        <v>5.0000000000000001E-3</v>
      </c>
      <c r="C44" s="47">
        <f t="shared" si="1"/>
        <v>1.5406285974292082</v>
      </c>
      <c r="D44" s="49">
        <f t="shared" si="0"/>
        <v>0.54062859742920821</v>
      </c>
      <c r="E44" s="20"/>
      <c r="I44" s="26"/>
      <c r="L44">
        <v>0</v>
      </c>
      <c r="M44" s="26"/>
      <c r="N44" s="26"/>
      <c r="O44" s="26"/>
      <c r="P44" s="26"/>
      <c r="Q44" s="26"/>
      <c r="R44" s="26"/>
      <c r="S44" s="26"/>
      <c r="T44" s="26"/>
      <c r="U44" s="26"/>
      <c r="V44" s="26"/>
    </row>
    <row r="45" spans="1:26" x14ac:dyDescent="0.3">
      <c r="A45" s="12">
        <v>39</v>
      </c>
      <c r="B45" s="20">
        <v>5.0000000000000001E-3</v>
      </c>
      <c r="C45" s="47">
        <f t="shared" si="1"/>
        <v>1.5483317404163541</v>
      </c>
      <c r="D45" s="49">
        <f t="shared" si="0"/>
        <v>0.54833174041635413</v>
      </c>
      <c r="E45" s="20"/>
      <c r="I45" s="26"/>
      <c r="L45">
        <v>1</v>
      </c>
      <c r="M45" s="26"/>
      <c r="N45" s="26"/>
      <c r="O45" s="26"/>
      <c r="P45" s="26"/>
      <c r="Q45" s="26"/>
      <c r="R45" s="26"/>
      <c r="S45" s="26"/>
      <c r="T45" s="26"/>
      <c r="U45" s="26"/>
      <c r="V45" s="26"/>
    </row>
    <row r="46" spans="1:26" x14ac:dyDescent="0.3">
      <c r="A46" s="12">
        <v>40</v>
      </c>
      <c r="B46" s="20">
        <v>5.0000000000000001E-3</v>
      </c>
      <c r="C46" s="47">
        <f t="shared" si="1"/>
        <v>1.5560733991184357</v>
      </c>
      <c r="D46" s="49">
        <f t="shared" si="0"/>
        <v>0.55607339911843567</v>
      </c>
      <c r="E46" s="20"/>
      <c r="I46" s="26"/>
      <c r="L46">
        <v>2</v>
      </c>
      <c r="M46" s="26"/>
      <c r="N46" s="26"/>
      <c r="O46" s="26"/>
      <c r="P46" s="26"/>
      <c r="Q46" s="26"/>
      <c r="R46" s="26"/>
      <c r="S46" s="26"/>
      <c r="T46" s="26"/>
      <c r="U46" s="26"/>
      <c r="V46" s="26"/>
    </row>
    <row r="47" spans="1:26" x14ac:dyDescent="0.3">
      <c r="A47" s="12">
        <v>41</v>
      </c>
      <c r="B47" s="20">
        <v>0</v>
      </c>
      <c r="C47" s="47">
        <f>+C46*(1+B47)</f>
        <v>1.5560733991184357</v>
      </c>
      <c r="D47" s="49">
        <f t="shared" si="0"/>
        <v>0.55607339911843567</v>
      </c>
      <c r="E47" s="20"/>
      <c r="L47">
        <v>3</v>
      </c>
      <c r="M47" s="26"/>
      <c r="N47" s="26"/>
      <c r="O47" s="26"/>
      <c r="P47" s="26"/>
      <c r="Q47" s="26"/>
      <c r="R47" s="26"/>
      <c r="S47" s="26"/>
      <c r="T47" s="26"/>
      <c r="U47" s="26"/>
      <c r="V47" s="26"/>
    </row>
    <row r="48" spans="1:26" x14ac:dyDescent="0.3">
      <c r="A48" s="12">
        <v>42</v>
      </c>
      <c r="B48" s="20">
        <v>0</v>
      </c>
      <c r="C48" s="47">
        <f t="shared" si="1"/>
        <v>1.5560733991184357</v>
      </c>
      <c r="D48" s="49">
        <f t="shared" si="0"/>
        <v>0.55607339911843567</v>
      </c>
      <c r="E48" s="20"/>
      <c r="I48" t="s">
        <v>3</v>
      </c>
      <c r="L48">
        <v>4</v>
      </c>
      <c r="M48" s="26"/>
      <c r="N48" s="26"/>
      <c r="O48" s="26"/>
      <c r="P48" s="26"/>
      <c r="Q48" s="26"/>
      <c r="R48" s="26"/>
      <c r="S48" s="26"/>
      <c r="T48" s="26"/>
      <c r="U48" s="26"/>
      <c r="V48" s="26"/>
    </row>
    <row r="49" spans="1:22" x14ac:dyDescent="0.3">
      <c r="A49" s="12">
        <v>43</v>
      </c>
      <c r="B49" s="20">
        <v>0</v>
      </c>
      <c r="C49" s="47">
        <f t="shared" si="1"/>
        <v>1.5560733991184357</v>
      </c>
      <c r="D49" s="49">
        <f t="shared" si="0"/>
        <v>0.55607339911843567</v>
      </c>
      <c r="E49" s="20"/>
      <c r="I49" s="26" t="s">
        <v>43</v>
      </c>
      <c r="L49">
        <v>5</v>
      </c>
      <c r="M49" s="26"/>
      <c r="N49" s="26"/>
      <c r="O49" s="26"/>
      <c r="P49" s="26"/>
      <c r="Q49" s="26"/>
      <c r="R49" s="26"/>
      <c r="S49" s="26"/>
      <c r="T49" s="26"/>
      <c r="U49" s="26"/>
      <c r="V49" s="26"/>
    </row>
    <row r="50" spans="1:22" x14ac:dyDescent="0.3">
      <c r="A50" s="12">
        <v>44</v>
      </c>
      <c r="B50" s="20">
        <v>0</v>
      </c>
      <c r="C50" s="47">
        <f t="shared" si="1"/>
        <v>1.5560733991184357</v>
      </c>
      <c r="D50" s="49">
        <f t="shared" si="0"/>
        <v>0.55607339911843567</v>
      </c>
      <c r="E50" s="20"/>
      <c r="I50" s="26"/>
      <c r="M50" s="26"/>
      <c r="N50" s="26"/>
      <c r="O50" s="26"/>
      <c r="P50" s="26"/>
      <c r="Q50" s="26"/>
      <c r="R50" s="26"/>
      <c r="S50" s="26"/>
      <c r="T50" s="26"/>
      <c r="U50" s="26"/>
      <c r="V50" s="26"/>
    </row>
    <row r="51" spans="1:22" x14ac:dyDescent="0.3">
      <c r="A51" s="12">
        <v>45</v>
      </c>
      <c r="B51" s="20">
        <v>0</v>
      </c>
      <c r="C51" s="47">
        <f t="shared" si="1"/>
        <v>1.5560733991184357</v>
      </c>
      <c r="D51" s="49">
        <f t="shared" si="0"/>
        <v>0.55607339911843567</v>
      </c>
      <c r="E51" s="20"/>
      <c r="I51" s="26"/>
      <c r="M51" s="26"/>
      <c r="N51" s="26"/>
      <c r="O51" s="26"/>
      <c r="P51" s="26"/>
      <c r="Q51" s="26"/>
      <c r="R51" s="26"/>
      <c r="S51" s="26"/>
      <c r="T51" s="26"/>
      <c r="U51" s="26"/>
      <c r="V51" s="26"/>
    </row>
    <row r="52" spans="1:22" x14ac:dyDescent="0.3">
      <c r="A52" s="12">
        <v>46</v>
      </c>
      <c r="B52" s="20">
        <v>0</v>
      </c>
      <c r="C52" s="47">
        <f t="shared" si="1"/>
        <v>1.5560733991184357</v>
      </c>
      <c r="D52" s="49">
        <f t="shared" si="0"/>
        <v>0.55607339911843567</v>
      </c>
      <c r="E52" s="20"/>
      <c r="I52" s="26"/>
      <c r="M52" s="26"/>
      <c r="N52" s="26"/>
      <c r="O52" s="26"/>
      <c r="P52" s="26"/>
      <c r="Q52" s="26"/>
      <c r="R52" s="26"/>
      <c r="S52" s="26"/>
      <c r="T52" s="26"/>
      <c r="U52" s="26"/>
      <c r="V52" s="26"/>
    </row>
    <row r="53" spans="1:22" x14ac:dyDescent="0.3">
      <c r="A53" s="12">
        <v>47</v>
      </c>
      <c r="B53" s="20">
        <v>0</v>
      </c>
      <c r="C53" s="47">
        <f t="shared" si="1"/>
        <v>1.5560733991184357</v>
      </c>
      <c r="D53" s="49">
        <f t="shared" si="0"/>
        <v>0.55607339911843567</v>
      </c>
      <c r="E53" s="20"/>
      <c r="I53" s="26"/>
      <c r="M53" s="26"/>
      <c r="N53" s="26"/>
      <c r="O53" s="26"/>
      <c r="P53" s="26"/>
      <c r="Q53" s="26"/>
      <c r="R53" s="26"/>
      <c r="S53" s="26"/>
      <c r="T53" s="26"/>
      <c r="U53" s="26"/>
      <c r="V53" s="26"/>
    </row>
    <row r="54" spans="1:22" x14ac:dyDescent="0.3">
      <c r="A54" s="12">
        <v>48</v>
      </c>
      <c r="B54" s="20">
        <v>0</v>
      </c>
      <c r="C54" s="47">
        <f t="shared" si="1"/>
        <v>1.5560733991184357</v>
      </c>
      <c r="D54" s="49">
        <f t="shared" si="0"/>
        <v>0.55607339911843567</v>
      </c>
      <c r="E54" s="20"/>
      <c r="I54" s="26"/>
      <c r="M54" s="26"/>
      <c r="N54" s="26"/>
      <c r="O54" s="26"/>
      <c r="P54" s="26"/>
      <c r="Q54" s="26"/>
      <c r="R54" s="26"/>
      <c r="S54" s="26"/>
      <c r="T54" s="26"/>
      <c r="U54" s="26"/>
      <c r="V54" s="26"/>
    </row>
    <row r="55" spans="1:22" x14ac:dyDescent="0.3">
      <c r="A55" s="12">
        <v>49</v>
      </c>
      <c r="B55" s="20">
        <v>0</v>
      </c>
      <c r="C55" s="47">
        <f t="shared" si="1"/>
        <v>1.5560733991184357</v>
      </c>
      <c r="D55" s="49">
        <f t="shared" si="0"/>
        <v>0.55607339911843567</v>
      </c>
      <c r="E55" s="20"/>
      <c r="I55" s="26"/>
      <c r="M55" s="26"/>
      <c r="N55" s="26"/>
      <c r="O55" s="26"/>
      <c r="P55" s="26"/>
      <c r="Q55" s="26"/>
      <c r="R55" s="26"/>
      <c r="S55" s="26"/>
      <c r="T55" s="26"/>
      <c r="U55" s="26"/>
      <c r="V55" s="26"/>
    </row>
    <row r="56" spans="1:22" x14ac:dyDescent="0.3">
      <c r="A56" s="12">
        <v>50</v>
      </c>
      <c r="B56" s="20">
        <v>0</v>
      </c>
      <c r="C56" s="47">
        <f t="shared" si="1"/>
        <v>1.5560733991184357</v>
      </c>
      <c r="D56" s="49">
        <f t="shared" si="0"/>
        <v>0.55607339911843567</v>
      </c>
      <c r="E56" s="20"/>
      <c r="I56" s="26"/>
      <c r="M56" s="26"/>
      <c r="N56" s="26"/>
      <c r="O56" s="26"/>
      <c r="P56" s="26"/>
      <c r="Q56" s="26"/>
      <c r="R56" s="26"/>
      <c r="S56" s="26"/>
      <c r="T56" s="26"/>
      <c r="U56" s="26"/>
      <c r="V56" s="26"/>
    </row>
    <row r="57" spans="1:22" x14ac:dyDescent="0.3">
      <c r="A57" s="12">
        <v>51</v>
      </c>
      <c r="B57" s="20">
        <v>0</v>
      </c>
      <c r="C57" s="47">
        <f t="shared" si="1"/>
        <v>1.5560733991184357</v>
      </c>
      <c r="D57" s="49">
        <f t="shared" si="0"/>
        <v>0.55607339911843567</v>
      </c>
      <c r="E57" s="20"/>
      <c r="I57" s="26"/>
      <c r="M57" s="26"/>
      <c r="N57" s="26"/>
      <c r="O57" s="26"/>
      <c r="P57" s="26"/>
      <c r="Q57" s="26"/>
      <c r="R57" s="26"/>
      <c r="S57" s="26"/>
      <c r="T57" s="26"/>
      <c r="U57" s="26"/>
      <c r="V57" s="26"/>
    </row>
    <row r="58" spans="1:22" x14ac:dyDescent="0.3">
      <c r="A58" s="12">
        <v>52</v>
      </c>
      <c r="B58" s="20">
        <v>0</v>
      </c>
      <c r="C58" s="47">
        <f t="shared" si="1"/>
        <v>1.5560733991184357</v>
      </c>
      <c r="D58" s="49">
        <f t="shared" si="0"/>
        <v>0.55607339911843567</v>
      </c>
      <c r="E58" s="20"/>
      <c r="I58" s="26"/>
      <c r="M58" s="26"/>
      <c r="N58" s="26"/>
      <c r="O58" s="26"/>
      <c r="P58" s="26"/>
      <c r="Q58" s="26"/>
      <c r="R58" s="26"/>
      <c r="S58" s="26"/>
      <c r="T58" s="26"/>
      <c r="U58" s="26"/>
      <c r="V58" s="26"/>
    </row>
    <row r="59" spans="1:22" x14ac:dyDescent="0.3">
      <c r="A59" s="12">
        <v>53</v>
      </c>
      <c r="B59" s="20">
        <v>0</v>
      </c>
      <c r="C59" s="47">
        <f t="shared" si="1"/>
        <v>1.5560733991184357</v>
      </c>
      <c r="D59" s="49">
        <f t="shared" si="0"/>
        <v>0.55607339911843567</v>
      </c>
      <c r="E59" s="20"/>
      <c r="I59" s="26"/>
      <c r="M59" s="26"/>
      <c r="N59" s="26"/>
      <c r="O59" s="26"/>
      <c r="P59" s="26"/>
      <c r="Q59" s="26"/>
      <c r="R59" s="26"/>
      <c r="S59" s="26"/>
      <c r="T59" s="26"/>
      <c r="U59" s="26"/>
      <c r="V59" s="26"/>
    </row>
    <row r="60" spans="1:22" x14ac:dyDescent="0.3">
      <c r="A60" s="12">
        <v>54</v>
      </c>
      <c r="B60" s="20">
        <v>0</v>
      </c>
      <c r="C60" s="47">
        <f t="shared" si="1"/>
        <v>1.5560733991184357</v>
      </c>
      <c r="D60" s="49">
        <f t="shared" si="0"/>
        <v>0.55607339911843567</v>
      </c>
      <c r="E60" s="20"/>
      <c r="I60" s="26"/>
      <c r="M60" s="26"/>
      <c r="N60" s="26"/>
      <c r="O60" s="26"/>
      <c r="P60" s="26"/>
      <c r="Q60" s="26"/>
      <c r="R60" s="26"/>
      <c r="S60" s="26"/>
      <c r="T60" s="26"/>
      <c r="U60" s="26"/>
      <c r="V60" s="26"/>
    </row>
    <row r="61" spans="1:22" x14ac:dyDescent="0.3">
      <c r="A61" s="12">
        <v>55</v>
      </c>
      <c r="B61" s="20">
        <v>0</v>
      </c>
      <c r="C61" s="47">
        <f t="shared" si="1"/>
        <v>1.5560733991184357</v>
      </c>
      <c r="D61" s="49">
        <f t="shared" si="0"/>
        <v>0.55607339911843567</v>
      </c>
      <c r="E61" s="20"/>
      <c r="I61" s="26"/>
      <c r="J61" s="26"/>
      <c r="M61" s="26"/>
      <c r="N61" s="26"/>
      <c r="O61" s="26"/>
      <c r="P61" s="26"/>
      <c r="Q61" s="26"/>
      <c r="R61" s="26"/>
      <c r="S61" s="26"/>
      <c r="T61" s="26"/>
      <c r="U61" s="26"/>
      <c r="V61" s="26"/>
    </row>
    <row r="62" spans="1:22" x14ac:dyDescent="0.3">
      <c r="A62" s="12">
        <v>56</v>
      </c>
      <c r="B62" s="20">
        <v>0</v>
      </c>
      <c r="C62" s="47">
        <f t="shared" si="1"/>
        <v>1.5560733991184357</v>
      </c>
      <c r="D62" s="49">
        <f t="shared" si="0"/>
        <v>0.55607339911843567</v>
      </c>
      <c r="E62" s="20"/>
      <c r="M62" s="26"/>
      <c r="N62" s="26"/>
      <c r="O62" s="26"/>
      <c r="P62" s="26"/>
      <c r="Q62" s="26"/>
      <c r="R62" s="26"/>
      <c r="S62" s="26"/>
      <c r="T62" s="26"/>
      <c r="U62" s="26"/>
      <c r="V62" s="26"/>
    </row>
    <row r="63" spans="1:22" x14ac:dyDescent="0.3">
      <c r="A63" s="12">
        <v>57</v>
      </c>
      <c r="B63" s="20">
        <v>0</v>
      </c>
      <c r="C63" s="47">
        <f t="shared" si="1"/>
        <v>1.5560733991184357</v>
      </c>
      <c r="D63" s="49">
        <f t="shared" si="0"/>
        <v>0.55607339911843567</v>
      </c>
      <c r="E63" s="20"/>
      <c r="M63" s="26"/>
      <c r="N63" s="26"/>
      <c r="O63" s="26"/>
      <c r="P63" s="26"/>
      <c r="Q63" s="26"/>
      <c r="R63" s="26"/>
      <c r="S63" s="26"/>
      <c r="T63" s="26"/>
      <c r="U63" s="26"/>
      <c r="V63" s="26"/>
    </row>
    <row r="64" spans="1:22" x14ac:dyDescent="0.3">
      <c r="A64" s="12">
        <v>58</v>
      </c>
      <c r="B64" s="20">
        <v>0</v>
      </c>
      <c r="C64" s="47">
        <f t="shared" si="1"/>
        <v>1.5560733991184357</v>
      </c>
      <c r="D64" s="49">
        <f t="shared" si="0"/>
        <v>0.55607339911843567</v>
      </c>
      <c r="E64" s="20"/>
      <c r="M64" s="26"/>
      <c r="N64" s="26"/>
      <c r="O64" s="26"/>
      <c r="P64" s="26"/>
      <c r="Q64" s="26"/>
      <c r="R64" s="26"/>
      <c r="S64" s="26"/>
      <c r="T64" s="26"/>
      <c r="U64" s="26"/>
      <c r="V64" s="26"/>
    </row>
    <row r="65" spans="1:22" x14ac:dyDescent="0.3">
      <c r="A65" s="12">
        <v>59</v>
      </c>
      <c r="B65" s="20">
        <v>0</v>
      </c>
      <c r="C65" s="47">
        <f t="shared" si="1"/>
        <v>1.5560733991184357</v>
      </c>
      <c r="D65" s="49">
        <f t="shared" si="0"/>
        <v>0.55607339911843567</v>
      </c>
      <c r="E65" s="20"/>
      <c r="M65" s="26"/>
      <c r="N65" s="26"/>
      <c r="O65" s="26"/>
      <c r="P65" s="26"/>
      <c r="Q65" s="26"/>
      <c r="R65" s="26"/>
      <c r="S65" s="26"/>
      <c r="T65" s="26"/>
      <c r="U65" s="26"/>
      <c r="V65" s="26"/>
    </row>
    <row r="66" spans="1:22" x14ac:dyDescent="0.3">
      <c r="A66" s="12">
        <v>60</v>
      </c>
      <c r="B66" s="20">
        <v>0</v>
      </c>
      <c r="C66" s="47">
        <f t="shared" si="1"/>
        <v>1.5560733991184357</v>
      </c>
      <c r="D66" s="49">
        <f t="shared" si="0"/>
        <v>0.55607339911843567</v>
      </c>
      <c r="E66" s="20"/>
      <c r="M66" s="26"/>
      <c r="N66" s="26"/>
      <c r="O66" s="26"/>
      <c r="P66" s="26"/>
      <c r="Q66" s="26"/>
      <c r="R66" s="26"/>
      <c r="S66" s="26"/>
      <c r="T66" s="26"/>
      <c r="U66" s="26"/>
      <c r="V66" s="26"/>
    </row>
    <row r="67" spans="1:22" x14ac:dyDescent="0.3">
      <c r="A67" s="12">
        <v>61</v>
      </c>
      <c r="B67" s="20">
        <v>0</v>
      </c>
      <c r="C67" s="47">
        <f t="shared" si="1"/>
        <v>1.5560733991184357</v>
      </c>
      <c r="D67" s="49">
        <f t="shared" si="0"/>
        <v>0.55607339911843567</v>
      </c>
      <c r="E67" s="20"/>
      <c r="M67" s="26"/>
      <c r="N67" s="26"/>
      <c r="O67" s="26"/>
      <c r="P67" s="26"/>
      <c r="Q67" s="26"/>
      <c r="R67" s="26"/>
      <c r="S67" s="26"/>
      <c r="T67" s="26"/>
      <c r="U67" s="26"/>
      <c r="V67" s="26"/>
    </row>
    <row r="68" spans="1:22" x14ac:dyDescent="0.3">
      <c r="A68" s="12">
        <v>62</v>
      </c>
      <c r="B68" s="20">
        <v>0</v>
      </c>
      <c r="C68" s="47">
        <f t="shared" si="1"/>
        <v>1.5560733991184357</v>
      </c>
      <c r="D68" s="49">
        <f t="shared" si="0"/>
        <v>0.55607339911843567</v>
      </c>
      <c r="E68" s="20"/>
      <c r="M68" s="26"/>
      <c r="N68" s="26"/>
      <c r="O68" s="26"/>
      <c r="P68" s="26"/>
      <c r="Q68" s="26"/>
      <c r="R68" s="26"/>
      <c r="S68" s="26"/>
      <c r="T68" s="26"/>
      <c r="U68" s="26"/>
      <c r="V68" s="26"/>
    </row>
    <row r="69" spans="1:22" x14ac:dyDescent="0.3">
      <c r="A69" s="12">
        <v>63</v>
      </c>
      <c r="B69" s="20">
        <v>0</v>
      </c>
      <c r="C69" s="47">
        <f t="shared" si="1"/>
        <v>1.5560733991184357</v>
      </c>
      <c r="D69" s="49">
        <f t="shared" si="0"/>
        <v>0.55607339911843567</v>
      </c>
      <c r="E69" s="20"/>
      <c r="M69" s="26"/>
      <c r="N69" s="26"/>
      <c r="O69" s="26"/>
      <c r="P69" s="26"/>
      <c r="Q69" s="26"/>
      <c r="R69" s="26"/>
      <c r="S69" s="26"/>
      <c r="T69" s="26"/>
      <c r="U69" s="26"/>
      <c r="V69" s="26"/>
    </row>
    <row r="70" spans="1:22" x14ac:dyDescent="0.3">
      <c r="A70" s="31">
        <v>64</v>
      </c>
      <c r="B70" s="20">
        <v>0</v>
      </c>
      <c r="C70" s="48">
        <f t="shared" si="1"/>
        <v>1.5560733991184357</v>
      </c>
      <c r="D70" s="50">
        <f t="shared" si="0"/>
        <v>0.55607339911843567</v>
      </c>
      <c r="E70" s="20"/>
      <c r="M70" s="26"/>
      <c r="N70" s="26"/>
      <c r="O70" s="26"/>
      <c r="P70" s="26"/>
      <c r="Q70" s="26"/>
      <c r="R70" s="26"/>
      <c r="S70" s="26"/>
      <c r="T70" s="26"/>
      <c r="U70" s="26"/>
      <c r="V70" s="26"/>
    </row>
    <row r="71" spans="1:22" x14ac:dyDescent="0.3">
      <c r="E71" s="20"/>
      <c r="M71" s="26"/>
      <c r="N71" s="26"/>
      <c r="O71" s="26"/>
      <c r="P71" s="26"/>
      <c r="Q71" s="26"/>
      <c r="R71" s="26"/>
      <c r="S71" s="26"/>
      <c r="T71" s="26"/>
      <c r="U71" s="26"/>
      <c r="V71" s="26"/>
    </row>
    <row r="72" spans="1:22" x14ac:dyDescent="0.3">
      <c r="E72" s="20"/>
      <c r="M72" s="26"/>
      <c r="N72" s="26"/>
      <c r="O72" s="26"/>
      <c r="P72" s="26"/>
      <c r="Q72" s="26"/>
      <c r="R72" s="26"/>
      <c r="S72" s="26"/>
      <c r="T72" s="26"/>
      <c r="U72" s="26"/>
      <c r="V72" s="26"/>
    </row>
    <row r="73" spans="1:22" x14ac:dyDescent="0.3">
      <c r="E73" s="20"/>
      <c r="M73" s="26"/>
      <c r="N73" s="26"/>
      <c r="O73" s="26"/>
      <c r="P73" s="26"/>
      <c r="Q73" s="26"/>
      <c r="R73" s="26"/>
      <c r="S73" s="26"/>
      <c r="T73" s="26"/>
      <c r="U73" s="26"/>
      <c r="V73" s="26"/>
    </row>
    <row r="74" spans="1:22" x14ac:dyDescent="0.3">
      <c r="E74" s="20"/>
      <c r="M74" s="26"/>
      <c r="N74" s="26"/>
      <c r="O74" s="26"/>
      <c r="P74" s="26"/>
      <c r="Q74" s="26"/>
      <c r="R74" s="26"/>
      <c r="S74" s="26"/>
      <c r="T74" s="26"/>
      <c r="U74" s="26"/>
      <c r="V74" s="26"/>
    </row>
    <row r="75" spans="1:22" x14ac:dyDescent="0.3">
      <c r="E75" s="20"/>
      <c r="M75" s="26"/>
      <c r="N75" s="26"/>
      <c r="O75" s="26"/>
      <c r="P75" s="26"/>
      <c r="Q75" s="26"/>
      <c r="R75" s="26"/>
      <c r="S75" s="26"/>
      <c r="T75" s="26"/>
      <c r="U75" s="26"/>
      <c r="V75" s="26"/>
    </row>
    <row r="76" spans="1:22" x14ac:dyDescent="0.3">
      <c r="E76" s="20"/>
      <c r="M76" s="26"/>
      <c r="N76" s="26"/>
      <c r="O76" s="26"/>
      <c r="P76" s="26"/>
      <c r="Q76" s="26"/>
      <c r="R76" s="26"/>
      <c r="S76" s="26"/>
      <c r="T76" s="26"/>
      <c r="U76" s="26"/>
      <c r="V76" s="26"/>
    </row>
    <row r="77" spans="1:22" x14ac:dyDescent="0.3">
      <c r="E77" s="20"/>
      <c r="M77" s="26"/>
      <c r="N77" s="26"/>
      <c r="O77" s="26"/>
      <c r="P77" s="26"/>
      <c r="Q77" s="26"/>
      <c r="R77" s="26"/>
      <c r="S77" s="26"/>
      <c r="T77" s="26"/>
      <c r="U77" s="26"/>
      <c r="V77" s="26"/>
    </row>
    <row r="78" spans="1:22" x14ac:dyDescent="0.3">
      <c r="E78" s="20"/>
      <c r="I78" s="19"/>
      <c r="M78" s="26"/>
      <c r="N78" s="26"/>
      <c r="O78" s="26"/>
      <c r="P78" s="26"/>
      <c r="Q78" s="26"/>
      <c r="R78" s="26"/>
      <c r="S78" s="26"/>
      <c r="T78" s="26"/>
      <c r="U78" s="26"/>
      <c r="V78" s="26"/>
    </row>
    <row r="79" spans="1:22" x14ac:dyDescent="0.3">
      <c r="E79" s="20"/>
      <c r="I79" s="19"/>
      <c r="M79" s="26"/>
      <c r="N79" s="26"/>
      <c r="O79" s="26"/>
      <c r="P79" s="26"/>
      <c r="Q79" s="26"/>
      <c r="R79" s="26"/>
      <c r="S79" s="26"/>
      <c r="T79" s="26"/>
      <c r="U79" s="26"/>
      <c r="V79" s="26"/>
    </row>
    <row r="80" spans="1:22" x14ac:dyDescent="0.3">
      <c r="E80" s="20"/>
      <c r="I80" s="19"/>
      <c r="M80" s="26"/>
      <c r="N80" s="26"/>
      <c r="O80" s="26"/>
      <c r="P80" s="26"/>
      <c r="Q80" s="26"/>
      <c r="R80" s="26"/>
      <c r="S80" s="26"/>
      <c r="T80" s="26"/>
      <c r="U80" s="26"/>
      <c r="V80" s="26"/>
    </row>
    <row r="81" spans="5:22" x14ac:dyDescent="0.3">
      <c r="E81" s="20"/>
      <c r="I81" s="19"/>
      <c r="M81" s="26"/>
      <c r="N81" s="26"/>
      <c r="O81" s="26"/>
      <c r="P81" s="26"/>
      <c r="Q81" s="26"/>
      <c r="R81" s="26"/>
      <c r="S81" s="26"/>
      <c r="T81" s="26"/>
      <c r="U81" s="26"/>
      <c r="V81" s="26"/>
    </row>
    <row r="82" spans="5:22" x14ac:dyDescent="0.3">
      <c r="E82" s="20"/>
      <c r="M82" s="26"/>
      <c r="N82" s="26"/>
      <c r="O82" s="26"/>
      <c r="P82" s="26"/>
      <c r="Q82" s="26"/>
      <c r="R82" s="26"/>
      <c r="S82" s="26"/>
      <c r="T82" s="26"/>
      <c r="U82" s="26"/>
      <c r="V82" s="26"/>
    </row>
    <row r="83" spans="5:22" x14ac:dyDescent="0.3">
      <c r="E83" s="20"/>
      <c r="M83" s="26"/>
      <c r="N83" s="26"/>
      <c r="O83" s="26"/>
      <c r="P83" s="26"/>
      <c r="Q83" s="26"/>
      <c r="R83" s="26"/>
      <c r="S83" s="26"/>
      <c r="T83" s="26"/>
      <c r="U83" s="26"/>
      <c r="V83" s="26"/>
    </row>
    <row r="84" spans="5:22" x14ac:dyDescent="0.3">
      <c r="E84" s="20"/>
      <c r="I84" s="19"/>
      <c r="M84" s="26"/>
      <c r="N84" s="26"/>
      <c r="O84" s="26"/>
      <c r="P84" s="26"/>
      <c r="Q84" s="26"/>
      <c r="R84" s="26"/>
      <c r="S84" s="26"/>
      <c r="T84" s="26"/>
      <c r="U84" s="26"/>
      <c r="V84" s="26"/>
    </row>
    <row r="85" spans="5:22" x14ac:dyDescent="0.3">
      <c r="E85" s="20"/>
      <c r="M85" s="26"/>
      <c r="N85" s="26"/>
      <c r="O85" s="26"/>
      <c r="P85" s="26"/>
      <c r="Q85" s="26"/>
      <c r="R85" s="26"/>
      <c r="S85" s="26"/>
      <c r="T85" s="26"/>
      <c r="U85" s="26"/>
      <c r="V85" s="26"/>
    </row>
    <row r="86" spans="5:22" x14ac:dyDescent="0.3">
      <c r="E86" s="20"/>
      <c r="I86" s="19"/>
      <c r="M86" s="26"/>
      <c r="N86" s="26"/>
      <c r="O86" s="26"/>
      <c r="P86" s="26"/>
      <c r="Q86" s="26"/>
      <c r="R86" s="26"/>
      <c r="S86" s="26"/>
      <c r="T86" s="26"/>
      <c r="U86" s="26"/>
      <c r="V86" s="26"/>
    </row>
    <row r="87" spans="5:22" x14ac:dyDescent="0.3">
      <c r="E87" s="20"/>
      <c r="I87" s="19"/>
      <c r="M87" s="26"/>
      <c r="N87" s="26"/>
      <c r="O87" s="26"/>
      <c r="P87" s="26"/>
      <c r="Q87" s="26"/>
      <c r="R87" s="26"/>
      <c r="S87" s="26"/>
      <c r="T87" s="26"/>
      <c r="U87" s="26"/>
      <c r="V87" s="26"/>
    </row>
    <row r="88" spans="5:22" x14ac:dyDescent="0.3">
      <c r="E88" s="20"/>
      <c r="I88" s="19"/>
      <c r="M88" s="26"/>
      <c r="N88" s="26"/>
      <c r="O88" s="26"/>
      <c r="P88" s="26"/>
      <c r="Q88" s="26"/>
      <c r="R88" s="26"/>
      <c r="S88" s="26"/>
      <c r="T88" s="26"/>
      <c r="U88" s="26"/>
      <c r="V88" s="26"/>
    </row>
    <row r="89" spans="5:22" x14ac:dyDescent="0.3">
      <c r="E89" s="20"/>
      <c r="I89" s="19"/>
      <c r="M89" s="26"/>
      <c r="N89" s="26"/>
      <c r="O89" s="26"/>
      <c r="P89" s="26"/>
      <c r="Q89" s="26"/>
      <c r="R89" s="26"/>
      <c r="S89" s="26"/>
      <c r="T89" s="26"/>
      <c r="U89" s="26"/>
      <c r="V89" s="26"/>
    </row>
    <row r="90" spans="5:22" x14ac:dyDescent="0.3">
      <c r="E90" s="20"/>
      <c r="I90" s="19"/>
      <c r="M90" s="26"/>
      <c r="N90" s="26"/>
      <c r="O90" s="26"/>
      <c r="P90" s="26"/>
      <c r="Q90" s="26"/>
      <c r="R90" s="26"/>
      <c r="S90" s="26"/>
      <c r="T90" s="26"/>
      <c r="U90" s="26"/>
      <c r="V90" s="26"/>
    </row>
    <row r="91" spans="5:22" x14ac:dyDescent="0.3">
      <c r="E91" s="20"/>
      <c r="I91" s="19"/>
      <c r="M91" s="26"/>
      <c r="N91" s="26"/>
      <c r="O91" s="26"/>
      <c r="P91" s="26"/>
      <c r="Q91" s="26"/>
      <c r="R91" s="26"/>
      <c r="S91" s="26"/>
      <c r="T91" s="26"/>
      <c r="U91" s="26"/>
      <c r="V91" s="26"/>
    </row>
    <row r="92" spans="5:22" x14ac:dyDescent="0.3">
      <c r="E92" s="20"/>
      <c r="I92" s="19"/>
      <c r="M92" s="26"/>
      <c r="N92" s="26"/>
      <c r="O92" s="26"/>
      <c r="P92" s="26"/>
      <c r="Q92" s="26"/>
      <c r="R92" s="26"/>
      <c r="S92" s="26"/>
      <c r="T92" s="26"/>
      <c r="U92" s="26"/>
      <c r="V92" s="26"/>
    </row>
    <row r="93" spans="5:22" x14ac:dyDescent="0.3">
      <c r="E93" s="20"/>
      <c r="I93" s="19"/>
      <c r="M93" s="26"/>
      <c r="N93" s="26"/>
      <c r="O93" s="26"/>
      <c r="P93" s="26"/>
      <c r="Q93" s="26"/>
      <c r="R93" s="26"/>
      <c r="S93" s="26"/>
      <c r="T93" s="26"/>
      <c r="U93" s="26"/>
      <c r="V93" s="26"/>
    </row>
    <row r="94" spans="5:22" x14ac:dyDescent="0.3">
      <c r="E94" s="20"/>
      <c r="I94" s="19"/>
      <c r="M94" s="26"/>
      <c r="N94" s="26"/>
      <c r="O94" s="26"/>
      <c r="P94" s="26"/>
      <c r="Q94" s="26"/>
      <c r="R94" s="26"/>
      <c r="S94" s="26"/>
      <c r="T94" s="26"/>
      <c r="U94" s="26"/>
      <c r="V94" s="26"/>
    </row>
    <row r="95" spans="5:22" x14ac:dyDescent="0.3">
      <c r="E95" s="20"/>
      <c r="I95" s="19"/>
      <c r="M95" s="26"/>
      <c r="N95" s="26"/>
      <c r="O95" s="26"/>
      <c r="P95" s="26"/>
      <c r="Q95" s="26"/>
      <c r="R95" s="26"/>
      <c r="S95" s="26"/>
      <c r="T95" s="26"/>
      <c r="U95" s="26"/>
      <c r="V95" s="26"/>
    </row>
    <row r="96" spans="5:22" x14ac:dyDescent="0.3">
      <c r="E96" s="20"/>
      <c r="M96" s="26"/>
      <c r="N96" s="26"/>
      <c r="O96" s="26"/>
      <c r="P96" s="26"/>
      <c r="Q96" s="26"/>
      <c r="R96" s="26"/>
      <c r="S96" s="26"/>
      <c r="T96" s="26"/>
      <c r="U96" s="26"/>
      <c r="V96" s="26"/>
    </row>
    <row r="97" spans="5:22" x14ac:dyDescent="0.3">
      <c r="E97" s="20"/>
      <c r="M97" s="26"/>
      <c r="N97" s="26"/>
      <c r="O97" s="26"/>
      <c r="P97" s="26"/>
      <c r="Q97" s="26"/>
      <c r="R97" s="26"/>
      <c r="S97" s="26"/>
      <c r="T97" s="26"/>
      <c r="U97" s="26"/>
      <c r="V97" s="26"/>
    </row>
    <row r="98" spans="5:22" x14ac:dyDescent="0.3">
      <c r="E98" s="20"/>
      <c r="M98" s="26"/>
      <c r="N98" s="26"/>
      <c r="O98" s="26"/>
      <c r="P98" s="26"/>
      <c r="Q98" s="26"/>
      <c r="R98" s="26"/>
      <c r="S98" s="26"/>
      <c r="T98" s="26"/>
      <c r="U98" s="26"/>
      <c r="V98" s="26"/>
    </row>
    <row r="99" spans="5:22" x14ac:dyDescent="0.3">
      <c r="E99" s="20"/>
      <c r="M99" s="26"/>
      <c r="N99" s="26"/>
      <c r="O99" s="26"/>
      <c r="P99" s="26"/>
      <c r="Q99" s="26"/>
      <c r="R99" s="26"/>
      <c r="S99" s="26"/>
      <c r="T99" s="26"/>
      <c r="U99" s="26"/>
      <c r="V99" s="26"/>
    </row>
    <row r="100" spans="5:22" x14ac:dyDescent="0.3">
      <c r="E100" s="20"/>
      <c r="M100" s="26"/>
      <c r="N100" s="26"/>
      <c r="O100" s="26"/>
      <c r="P100" s="26"/>
      <c r="Q100" s="26"/>
      <c r="R100" s="26"/>
      <c r="S100" s="26"/>
      <c r="T100" s="26"/>
      <c r="U100" s="26"/>
      <c r="V100" s="26"/>
    </row>
    <row r="101" spans="5:22" x14ac:dyDescent="0.3">
      <c r="E101" s="20"/>
      <c r="M101" s="26"/>
      <c r="N101" s="26"/>
      <c r="O101" s="26"/>
      <c r="P101" s="26"/>
      <c r="Q101" s="26"/>
      <c r="R101" s="26"/>
      <c r="S101" s="26"/>
      <c r="T101" s="26"/>
      <c r="U101" s="26"/>
      <c r="V101" s="26"/>
    </row>
    <row r="102" spans="5:22" x14ac:dyDescent="0.3">
      <c r="E102" s="20"/>
      <c r="M102" s="26"/>
      <c r="N102" s="26"/>
      <c r="O102" s="26"/>
      <c r="P102" s="26"/>
      <c r="Q102" s="26"/>
      <c r="R102" s="26"/>
      <c r="S102" s="26"/>
      <c r="T102" s="26"/>
      <c r="U102" s="26"/>
      <c r="V102" s="26"/>
    </row>
    <row r="103" spans="5:22" x14ac:dyDescent="0.3">
      <c r="E103" s="20"/>
      <c r="M103" s="26"/>
      <c r="N103" s="26"/>
      <c r="O103" s="26"/>
      <c r="P103" s="26"/>
      <c r="Q103" s="26"/>
      <c r="R103" s="26"/>
      <c r="S103" s="26"/>
      <c r="T103" s="26"/>
      <c r="U103" s="26"/>
      <c r="V103" s="26"/>
    </row>
    <row r="104" spans="5:22" x14ac:dyDescent="0.3">
      <c r="E104" s="20"/>
      <c r="M104" s="26"/>
      <c r="N104" s="26"/>
      <c r="O104" s="26"/>
      <c r="P104" s="26"/>
      <c r="Q104" s="26"/>
      <c r="R104" s="26"/>
      <c r="S104" s="26"/>
      <c r="T104" s="26"/>
      <c r="U104" s="26"/>
      <c r="V104" s="26"/>
    </row>
    <row r="105" spans="5:22" x14ac:dyDescent="0.3">
      <c r="E105" s="20"/>
      <c r="M105" s="26"/>
      <c r="N105" s="26"/>
      <c r="O105" s="26"/>
      <c r="P105" s="26"/>
      <c r="Q105" s="26"/>
      <c r="R105" s="26"/>
      <c r="S105" s="26"/>
      <c r="T105" s="26"/>
      <c r="U105" s="26"/>
      <c r="V105" s="26"/>
    </row>
    <row r="106" spans="5:22" x14ac:dyDescent="0.3">
      <c r="E106" s="20"/>
      <c r="M106" s="26"/>
      <c r="N106" s="26"/>
      <c r="O106" s="26"/>
      <c r="P106" s="26"/>
      <c r="Q106" s="26"/>
      <c r="R106" s="26"/>
      <c r="S106" s="26"/>
      <c r="T106" s="26"/>
      <c r="U106" s="26"/>
      <c r="V106" s="26"/>
    </row>
    <row r="107" spans="5:22" x14ac:dyDescent="0.3">
      <c r="E107" s="20"/>
      <c r="M107" s="26"/>
      <c r="N107" s="26"/>
      <c r="O107" s="26"/>
      <c r="P107" s="26"/>
      <c r="Q107" s="26"/>
      <c r="R107" s="26"/>
      <c r="S107" s="26"/>
      <c r="T107" s="26"/>
      <c r="U107" s="26"/>
      <c r="V107" s="26"/>
    </row>
    <row r="108" spans="5:22" x14ac:dyDescent="0.3">
      <c r="E108" s="20"/>
      <c r="M108" s="26"/>
      <c r="N108" s="26"/>
      <c r="O108" s="26"/>
      <c r="P108" s="26"/>
      <c r="Q108" s="26"/>
      <c r="R108" s="26"/>
      <c r="S108" s="26"/>
      <c r="T108" s="26"/>
      <c r="U108" s="26"/>
      <c r="V108" s="26"/>
    </row>
    <row r="109" spans="5:22" x14ac:dyDescent="0.3">
      <c r="E109" s="20"/>
      <c r="M109" s="26"/>
      <c r="N109" s="26"/>
      <c r="O109" s="26"/>
      <c r="P109" s="26"/>
      <c r="Q109" s="26"/>
      <c r="R109" s="26"/>
      <c r="S109" s="26"/>
      <c r="T109" s="26"/>
      <c r="U109" s="26"/>
      <c r="V109" s="26"/>
    </row>
    <row r="110" spans="5:22" x14ac:dyDescent="0.3">
      <c r="M110" s="26"/>
      <c r="N110" s="26"/>
      <c r="O110" s="26"/>
      <c r="P110" s="26"/>
      <c r="Q110" s="26"/>
      <c r="R110" s="26"/>
      <c r="S110" s="26"/>
      <c r="T110" s="26"/>
      <c r="U110" s="26"/>
      <c r="V110" s="26"/>
    </row>
    <row r="111" spans="5:22" x14ac:dyDescent="0.3">
      <c r="M111" s="26"/>
      <c r="N111" s="26"/>
      <c r="O111" s="26"/>
      <c r="P111" s="26"/>
      <c r="Q111" s="26"/>
      <c r="R111" s="26"/>
      <c r="S111" s="26"/>
      <c r="T111" s="26"/>
      <c r="U111" s="26"/>
      <c r="V111" s="26"/>
    </row>
    <row r="112" spans="5:22" x14ac:dyDescent="0.3">
      <c r="M112" s="26"/>
      <c r="N112" s="26"/>
      <c r="O112" s="26"/>
      <c r="P112" s="26"/>
      <c r="Q112" s="26"/>
      <c r="R112" s="26"/>
      <c r="S112" s="26"/>
      <c r="T112" s="26"/>
      <c r="U112" s="26"/>
      <c r="V112" s="26"/>
    </row>
    <row r="113" spans="13:22" x14ac:dyDescent="0.3">
      <c r="M113" s="26"/>
      <c r="N113" s="26"/>
      <c r="O113" s="26"/>
      <c r="P113" s="26"/>
      <c r="Q113" s="26"/>
      <c r="R113" s="26"/>
      <c r="S113" s="26"/>
      <c r="T113" s="26"/>
      <c r="U113" s="26"/>
      <c r="V113" s="26"/>
    </row>
    <row r="114" spans="13:22" x14ac:dyDescent="0.3">
      <c r="M114" s="26"/>
      <c r="N114" s="26"/>
      <c r="O114" s="26"/>
      <c r="P114" s="26"/>
      <c r="Q114" s="26"/>
      <c r="R114" s="26"/>
      <c r="S114" s="26"/>
      <c r="T114" s="26"/>
      <c r="U114" s="26"/>
      <c r="V114" s="26"/>
    </row>
    <row r="115" spans="13:22" x14ac:dyDescent="0.3">
      <c r="M115" s="26"/>
      <c r="N115" s="26"/>
      <c r="O115" s="26"/>
      <c r="P115" s="26"/>
      <c r="Q115" s="26"/>
      <c r="R115" s="26"/>
      <c r="S115" s="26"/>
      <c r="T115" s="26"/>
      <c r="U115" s="26"/>
      <c r="V115" s="26"/>
    </row>
    <row r="116" spans="13:22" x14ac:dyDescent="0.3">
      <c r="M116" s="26"/>
      <c r="N116" s="26"/>
      <c r="O116" s="26"/>
      <c r="P116" s="26"/>
      <c r="Q116" s="26"/>
      <c r="R116" s="26"/>
      <c r="S116" s="26"/>
      <c r="T116" s="26"/>
      <c r="U116" s="26"/>
      <c r="V116" s="26"/>
    </row>
    <row r="117" spans="13:22" x14ac:dyDescent="0.3">
      <c r="M117" s="26"/>
      <c r="N117" s="26"/>
      <c r="O117" s="26"/>
      <c r="P117" s="26"/>
      <c r="Q117" s="26"/>
      <c r="R117" s="26"/>
      <c r="S117" s="26"/>
      <c r="T117" s="26"/>
      <c r="U117" s="26"/>
      <c r="V117" s="26"/>
    </row>
    <row r="118" spans="13:22" x14ac:dyDescent="0.3">
      <c r="M118" s="26"/>
      <c r="N118" s="26"/>
      <c r="O118" s="26"/>
      <c r="P118" s="26"/>
      <c r="Q118" s="26"/>
      <c r="R118" s="26"/>
      <c r="S118" s="26"/>
      <c r="T118" s="26"/>
      <c r="U118" s="26"/>
      <c r="V118" s="26"/>
    </row>
    <row r="119" spans="13:22" x14ac:dyDescent="0.3">
      <c r="M119" s="26"/>
      <c r="N119" s="26"/>
      <c r="O119" s="26"/>
      <c r="P119" s="26"/>
      <c r="Q119" s="26"/>
      <c r="R119" s="26"/>
      <c r="S119" s="26"/>
      <c r="T119" s="26"/>
      <c r="U119" s="26"/>
      <c r="V119" s="26"/>
    </row>
    <row r="120" spans="13:22" x14ac:dyDescent="0.3">
      <c r="M120" s="26"/>
      <c r="N120" s="26"/>
      <c r="O120" s="26"/>
      <c r="P120" s="26"/>
      <c r="Q120" s="26"/>
      <c r="R120" s="26"/>
      <c r="S120" s="26"/>
      <c r="T120" s="26"/>
      <c r="U120" s="26"/>
      <c r="V120" s="26"/>
    </row>
    <row r="121" spans="13:22" x14ac:dyDescent="0.3">
      <c r="M121" s="26"/>
      <c r="N121" s="26"/>
      <c r="O121" s="26"/>
      <c r="P121" s="26"/>
      <c r="Q121" s="26"/>
      <c r="R121" s="26"/>
      <c r="S121" s="26"/>
      <c r="T121" s="26"/>
      <c r="U121" s="26"/>
      <c r="V121" s="26"/>
    </row>
    <row r="122" spans="13:22" x14ac:dyDescent="0.3">
      <c r="M122" s="26"/>
      <c r="N122" s="26"/>
      <c r="O122" s="26"/>
      <c r="P122" s="26"/>
      <c r="Q122" s="26"/>
      <c r="R122" s="26"/>
      <c r="S122" s="26"/>
      <c r="T122" s="26"/>
      <c r="U122" s="26"/>
      <c r="V122" s="26"/>
    </row>
    <row r="123" spans="13:22" x14ac:dyDescent="0.3">
      <c r="M123" s="26"/>
      <c r="N123" s="26"/>
      <c r="O123" s="26"/>
      <c r="P123" s="26"/>
      <c r="Q123" s="26"/>
      <c r="R123" s="26"/>
      <c r="S123" s="26"/>
      <c r="T123" s="26"/>
      <c r="U123" s="26"/>
      <c r="V123" s="26"/>
    </row>
    <row r="124" spans="13:22" x14ac:dyDescent="0.3">
      <c r="M124" s="26"/>
      <c r="N124" s="26"/>
      <c r="O124" s="26"/>
      <c r="P124" s="26"/>
      <c r="Q124" s="26"/>
      <c r="R124" s="26"/>
      <c r="S124" s="26"/>
      <c r="T124" s="26"/>
      <c r="U124" s="26"/>
      <c r="V124" s="26"/>
    </row>
    <row r="125" spans="13:22" x14ac:dyDescent="0.3">
      <c r="M125" s="26"/>
      <c r="N125" s="26"/>
      <c r="O125" s="26"/>
      <c r="P125" s="26"/>
      <c r="Q125" s="26"/>
      <c r="R125" s="26"/>
      <c r="S125" s="26"/>
      <c r="T125" s="26"/>
      <c r="U125" s="26"/>
      <c r="V125" s="26"/>
    </row>
    <row r="126" spans="13:22" x14ac:dyDescent="0.3">
      <c r="M126" s="26"/>
      <c r="N126" s="26"/>
      <c r="O126" s="26"/>
      <c r="P126" s="26"/>
      <c r="Q126" s="26"/>
      <c r="R126" s="26"/>
      <c r="S126" s="26"/>
      <c r="T126" s="26"/>
      <c r="U126" s="26"/>
      <c r="V126" s="26"/>
    </row>
    <row r="127" spans="13:22" x14ac:dyDescent="0.3">
      <c r="M127" s="26"/>
    </row>
    <row r="128" spans="13:22" x14ac:dyDescent="0.3">
      <c r="M128" s="26"/>
    </row>
  </sheetData>
  <sheetProtection algorithmName="SHA-512" hashValue="1cUVX8qIXI4ousuzd6m1l66j0OpiCxebSjyaf4fAdBsiOpgvgDXL9CcGgSX3muau7AP9//0sbp3j6kfTqd00Tw==" saltValue="KmVs1XAb+00ikMVvQ9b3JA==" spinCount="100000" sheet="1" objects="1" scenarios="1"/>
  <customSheetViews>
    <customSheetView guid="{E875A414-D8D6-45A7-9D2E-31245FEBFC2B}" topLeftCell="F1">
      <selection activeCell="T19" sqref="T19"/>
      <pageMargins left="0.7" right="0.7" top="0.75" bottom="0.75" header="0.3" footer="0.3"/>
    </customSheetView>
  </customSheetView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FEE6E-F370-45BB-9E6B-CBF30D86EFFC}">
  <dimension ref="A1:T32"/>
  <sheetViews>
    <sheetView rightToLeft="1" tabSelected="1" workbookViewId="0">
      <selection activeCell="J6" sqref="J6"/>
    </sheetView>
  </sheetViews>
  <sheetFormatPr defaultRowHeight="14" x14ac:dyDescent="0.3"/>
  <cols>
    <col min="1" max="1" width="3.25" customWidth="1"/>
    <col min="4" max="4" width="9.25" customWidth="1"/>
    <col min="5" max="5" width="5.75" customWidth="1"/>
    <col min="7" max="7" width="11.75" customWidth="1"/>
    <col min="8" max="8" width="2.5" customWidth="1"/>
    <col min="9" max="9" width="25.25" customWidth="1"/>
    <col min="10" max="10" width="20.08203125" customWidth="1"/>
    <col min="11" max="11" width="9.75" customWidth="1"/>
    <col min="19" max="19" width="25.25" hidden="1" customWidth="1"/>
    <col min="20" max="20" width="8.58203125" hidden="1" customWidth="1"/>
    <col min="21" max="21" width="8.58203125" customWidth="1"/>
  </cols>
  <sheetData>
    <row r="1" spans="2:20" ht="15" customHeight="1" thickBot="1" x14ac:dyDescent="0.35">
      <c r="S1" t="s">
        <v>59</v>
      </c>
    </row>
    <row r="2" spans="2:20" x14ac:dyDescent="0.3">
      <c r="I2" s="67" t="s">
        <v>83</v>
      </c>
      <c r="J2" s="68"/>
      <c r="S2" s="55" t="s">
        <v>75</v>
      </c>
      <c r="T2" s="56">
        <f>+IF(J6&lt;&gt;פרמטרים!I22,פרמטרים!L8,0)</f>
        <v>2</v>
      </c>
    </row>
    <row r="3" spans="2:20" ht="14.5" thickBot="1" x14ac:dyDescent="0.35">
      <c r="I3" s="70" t="s">
        <v>80</v>
      </c>
      <c r="J3" s="76">
        <v>1</v>
      </c>
      <c r="S3" s="55"/>
      <c r="T3" s="56"/>
    </row>
    <row r="4" spans="2:20" ht="14.15" customHeight="1" thickTop="1" x14ac:dyDescent="0.3">
      <c r="B4" s="85" t="s">
        <v>61</v>
      </c>
      <c r="C4" s="86"/>
      <c r="D4" s="86"/>
      <c r="E4" s="86"/>
      <c r="F4" s="86"/>
      <c r="G4" s="87"/>
      <c r="I4" s="64" t="s">
        <v>44</v>
      </c>
      <c r="J4" s="77">
        <v>2</v>
      </c>
      <c r="L4" s="102" t="s">
        <v>84</v>
      </c>
      <c r="M4" s="103"/>
      <c r="N4" s="103"/>
      <c r="O4" s="104"/>
      <c r="S4" s="55" t="s">
        <v>76</v>
      </c>
      <c r="T4" s="56">
        <f>LOOKUP(J14,פרמטרים!$I$6:$I$10,פרמטרים!$J$6:$J$10)</f>
        <v>4</v>
      </c>
    </row>
    <row r="5" spans="2:20" ht="15.75" customHeight="1" x14ac:dyDescent="0.3">
      <c r="B5" s="88"/>
      <c r="C5" s="89"/>
      <c r="D5" s="89"/>
      <c r="E5" s="89"/>
      <c r="F5" s="89"/>
      <c r="G5" s="90"/>
      <c r="I5" s="64" t="s">
        <v>45</v>
      </c>
      <c r="J5" s="78">
        <v>15</v>
      </c>
      <c r="L5" s="105"/>
      <c r="M5" s="106"/>
      <c r="N5" s="106"/>
      <c r="O5" s="107"/>
      <c r="S5" s="55" t="s">
        <v>77</v>
      </c>
      <c r="T5" s="56">
        <f>+MAX(T2,T4)</f>
        <v>4</v>
      </c>
    </row>
    <row r="6" spans="2:20" ht="15.75" customHeight="1" x14ac:dyDescent="0.3">
      <c r="B6" s="88"/>
      <c r="C6" s="89"/>
      <c r="D6" s="89"/>
      <c r="E6" s="89"/>
      <c r="F6" s="89"/>
      <c r="G6" s="90"/>
      <c r="I6" s="64" t="s">
        <v>46</v>
      </c>
      <c r="J6" s="79" t="s">
        <v>36</v>
      </c>
      <c r="K6" s="26"/>
      <c r="L6" s="105"/>
      <c r="M6" s="106"/>
      <c r="N6" s="106"/>
      <c r="O6" s="107"/>
      <c r="S6" s="55" t="s">
        <v>50</v>
      </c>
      <c r="T6" s="56">
        <f>+LOOKUP(J5,פרמטרים!$F$6:$F$10,פרמטרים!$G$6:$G$10)</f>
        <v>3</v>
      </c>
    </row>
    <row r="7" spans="2:20" ht="15.75" customHeight="1" thickBot="1" x14ac:dyDescent="0.35">
      <c r="B7" s="88"/>
      <c r="C7" s="89"/>
      <c r="D7" s="89"/>
      <c r="E7" s="89"/>
      <c r="F7" s="89"/>
      <c r="G7" s="90"/>
      <c r="I7" s="64" t="s">
        <v>47</v>
      </c>
      <c r="J7" s="80">
        <v>1000</v>
      </c>
      <c r="L7" s="108"/>
      <c r="M7" s="109"/>
      <c r="N7" s="109"/>
      <c r="O7" s="110"/>
    </row>
    <row r="8" spans="2:20" ht="15.75" customHeight="1" x14ac:dyDescent="0.3">
      <c r="B8" s="88"/>
      <c r="C8" s="89"/>
      <c r="D8" s="89"/>
      <c r="E8" s="89"/>
      <c r="F8" s="89"/>
      <c r="G8" s="90"/>
      <c r="I8" s="64" t="s">
        <v>53</v>
      </c>
      <c r="J8" s="81" t="s">
        <v>43</v>
      </c>
      <c r="L8" s="111" t="s">
        <v>81</v>
      </c>
      <c r="M8" s="112"/>
      <c r="N8" s="112"/>
      <c r="O8" s="113"/>
    </row>
    <row r="9" spans="2:20" ht="15.75" customHeight="1" x14ac:dyDescent="0.3">
      <c r="B9" s="88"/>
      <c r="C9" s="89"/>
      <c r="D9" s="89"/>
      <c r="E9" s="89"/>
      <c r="F9" s="89"/>
      <c r="G9" s="90"/>
      <c r="I9" s="64" t="s">
        <v>49</v>
      </c>
      <c r="J9" s="82">
        <v>0</v>
      </c>
      <c r="L9" s="114"/>
      <c r="M9" s="115"/>
      <c r="N9" s="115"/>
      <c r="O9" s="116"/>
    </row>
    <row r="10" spans="2:20" ht="15.75" customHeight="1" thickBot="1" x14ac:dyDescent="0.35">
      <c r="B10" s="88"/>
      <c r="C10" s="89"/>
      <c r="D10" s="89"/>
      <c r="E10" s="89"/>
      <c r="F10" s="89"/>
      <c r="G10" s="90"/>
      <c r="I10" s="64" t="s">
        <v>51</v>
      </c>
      <c r="J10" s="83" t="s">
        <v>66</v>
      </c>
      <c r="L10" s="117"/>
      <c r="M10" s="118"/>
      <c r="N10" s="118"/>
      <c r="O10" s="119"/>
    </row>
    <row r="11" spans="2:20" ht="15.75" customHeight="1" thickBot="1" x14ac:dyDescent="0.35">
      <c r="B11" s="88"/>
      <c r="C11" s="89"/>
      <c r="D11" s="89"/>
      <c r="E11" s="89"/>
      <c r="F11" s="89"/>
      <c r="G11" s="90"/>
      <c r="I11" s="69" t="s">
        <v>79</v>
      </c>
      <c r="J11" s="84">
        <v>0.6</v>
      </c>
      <c r="K11" s="53"/>
      <c r="L11" s="135" t="s">
        <v>85</v>
      </c>
      <c r="M11" s="136"/>
      <c r="N11" s="136"/>
      <c r="O11" s="137"/>
    </row>
    <row r="12" spans="2:20" ht="15" customHeight="1" x14ac:dyDescent="0.3">
      <c r="B12" s="88"/>
      <c r="C12" s="89"/>
      <c r="D12" s="89"/>
      <c r="E12" s="89"/>
      <c r="F12" s="89"/>
      <c r="G12" s="90"/>
      <c r="L12" s="138"/>
      <c r="M12" s="139"/>
      <c r="N12" s="139"/>
      <c r="O12" s="140"/>
    </row>
    <row r="13" spans="2:20" ht="15.75" customHeight="1" x14ac:dyDescent="0.3">
      <c r="B13" s="88"/>
      <c r="C13" s="89"/>
      <c r="D13" s="89"/>
      <c r="E13" s="89"/>
      <c r="F13" s="89"/>
      <c r="G13" s="90"/>
      <c r="I13" s="74" t="s">
        <v>52</v>
      </c>
      <c r="J13" s="75"/>
      <c r="L13" s="138"/>
      <c r="M13" s="139"/>
      <c r="N13" s="139"/>
      <c r="O13" s="140"/>
    </row>
    <row r="14" spans="2:20" ht="14.15" customHeight="1" thickBot="1" x14ac:dyDescent="0.35">
      <c r="B14" s="88"/>
      <c r="C14" s="89"/>
      <c r="D14" s="89"/>
      <c r="E14" s="89"/>
      <c r="F14" s="89"/>
      <c r="G14" s="90"/>
      <c r="I14" s="75" t="s">
        <v>48</v>
      </c>
      <c r="J14" s="75">
        <f>+VLOOKUP(J6,פרמטרים!$I$14:$J$24,2,0)+J7</f>
        <v>1500</v>
      </c>
      <c r="L14" s="141"/>
      <c r="M14" s="142"/>
      <c r="N14" s="142"/>
      <c r="O14" s="143"/>
    </row>
    <row r="15" spans="2:20" ht="15" customHeight="1" x14ac:dyDescent="0.3">
      <c r="B15" s="88"/>
      <c r="C15" s="89"/>
      <c r="D15" s="89"/>
      <c r="E15" s="89"/>
      <c r="F15" s="89"/>
      <c r="G15" s="90"/>
      <c r="I15" s="75" t="s">
        <v>88</v>
      </c>
      <c r="J15" s="75" t="str">
        <f>+IF(J8="כן",פרמטרים!M11,VLOOKUP(MIN(T6,T5),פרמטרים!$L$6:$M$11,2,0))</f>
        <v>בכיר</v>
      </c>
      <c r="L15" s="144" t="s">
        <v>86</v>
      </c>
      <c r="M15" s="145"/>
      <c r="N15" s="145"/>
      <c r="O15" s="146"/>
    </row>
    <row r="16" spans="2:20" ht="14.25" customHeight="1" thickBot="1" x14ac:dyDescent="0.35">
      <c r="B16" s="88"/>
      <c r="C16" s="89"/>
      <c r="D16" s="89"/>
      <c r="E16" s="89"/>
      <c r="F16" s="89"/>
      <c r="G16" s="90"/>
      <c r="I16" s="57"/>
      <c r="J16" s="50"/>
      <c r="K16" s="53"/>
      <c r="L16" s="147"/>
      <c r="M16" s="148"/>
      <c r="N16" s="148"/>
      <c r="O16" s="149"/>
    </row>
    <row r="17" spans="1:15" ht="15" customHeight="1" x14ac:dyDescent="0.3">
      <c r="B17" s="88"/>
      <c r="C17" s="89"/>
      <c r="D17" s="89"/>
      <c r="E17" s="89"/>
      <c r="F17" s="89"/>
      <c r="G17" s="90"/>
      <c r="L17" s="150" t="s">
        <v>54</v>
      </c>
      <c r="M17" s="151"/>
      <c r="N17" s="151"/>
      <c r="O17" s="152"/>
    </row>
    <row r="18" spans="1:15" ht="15" customHeight="1" thickBot="1" x14ac:dyDescent="0.35">
      <c r="B18" s="88"/>
      <c r="C18" s="89"/>
      <c r="D18" s="89"/>
      <c r="E18" s="89"/>
      <c r="F18" s="89"/>
      <c r="G18" s="90"/>
      <c r="L18" s="153"/>
      <c r="M18" s="154"/>
      <c r="N18" s="154"/>
      <c r="O18" s="155"/>
    </row>
    <row r="19" spans="1:15" ht="14.65" customHeight="1" x14ac:dyDescent="0.3">
      <c r="B19" s="88"/>
      <c r="C19" s="89"/>
      <c r="D19" s="89"/>
      <c r="E19" s="89"/>
      <c r="F19" s="89"/>
      <c r="G19" s="90"/>
      <c r="I19" s="94" t="s">
        <v>60</v>
      </c>
      <c r="J19" s="95"/>
      <c r="K19" s="6"/>
      <c r="L19" s="156" t="s">
        <v>74</v>
      </c>
      <c r="M19" s="157"/>
      <c r="N19" s="157"/>
      <c r="O19" s="158"/>
    </row>
    <row r="20" spans="1:15" ht="14.15" customHeight="1" thickBot="1" x14ac:dyDescent="0.35">
      <c r="B20" s="88"/>
      <c r="C20" s="89"/>
      <c r="D20" s="89"/>
      <c r="E20" s="89"/>
      <c r="F20" s="89"/>
      <c r="G20" s="90"/>
      <c r="I20" s="59" t="s">
        <v>55</v>
      </c>
      <c r="J20" s="60">
        <f>VLOOKUP(+IF(J8="כן",פרמטרים!M11,J15),פרמטרים!$M$5:$V$11,J9+2,0)*J3</f>
        <v>8960</v>
      </c>
      <c r="K20" s="54"/>
      <c r="L20" s="159"/>
      <c r="M20" s="160"/>
      <c r="N20" s="160"/>
      <c r="O20" s="161"/>
    </row>
    <row r="21" spans="1:15" ht="15.75" customHeight="1" thickBot="1" x14ac:dyDescent="0.35">
      <c r="B21" s="91"/>
      <c r="C21" s="92"/>
      <c r="D21" s="92"/>
      <c r="E21" s="92"/>
      <c r="F21" s="92"/>
      <c r="G21" s="93"/>
      <c r="I21" s="59" t="s">
        <v>57</v>
      </c>
      <c r="J21" s="60">
        <f>+J20*VLOOKUP(J4,פרמטרים!$A$6:$D$70,4,0)</f>
        <v>453.59999999999928</v>
      </c>
      <c r="K21" s="54"/>
      <c r="L21" s="120" t="s">
        <v>73</v>
      </c>
      <c r="M21" s="121"/>
      <c r="N21" s="121"/>
      <c r="O21" s="122"/>
    </row>
    <row r="22" spans="1:15" ht="14.65" customHeight="1" thickTop="1" x14ac:dyDescent="0.3">
      <c r="I22" s="59" t="s">
        <v>56</v>
      </c>
      <c r="J22" s="60">
        <f>+IF(J9&lt;4,VLOOKUP(סימולטור!J10,פרמטרים!$I$30:$J$40,2,0),IF(סימולטור!J10=פרמטרים!I30,0,פרמטרים!J41))*IF(J3&lt;0.5,J3,MAX(0.5,J11))</f>
        <v>259.8</v>
      </c>
      <c r="K22" s="54"/>
      <c r="L22" s="123"/>
      <c r="M22" s="124"/>
      <c r="N22" s="124"/>
      <c r="O22" s="125"/>
    </row>
    <row r="23" spans="1:15" ht="15" customHeight="1" thickBot="1" x14ac:dyDescent="0.35">
      <c r="I23" s="59" t="s">
        <v>78</v>
      </c>
      <c r="J23" s="60">
        <f>400*J3</f>
        <v>400</v>
      </c>
      <c r="K23" s="54"/>
      <c r="L23" s="126"/>
      <c r="M23" s="127"/>
      <c r="N23" s="127"/>
      <c r="O23" s="128"/>
    </row>
    <row r="24" spans="1:15" ht="14.15" customHeight="1" thickBot="1" x14ac:dyDescent="0.35">
      <c r="A24" s="51"/>
      <c r="I24" s="61"/>
      <c r="J24" s="62"/>
      <c r="K24" s="54"/>
      <c r="L24" s="129" t="s">
        <v>87</v>
      </c>
      <c r="M24" s="130"/>
      <c r="N24" s="130"/>
      <c r="O24" s="131"/>
    </row>
    <row r="25" spans="1:15" ht="14.15" customHeight="1" thickBot="1" x14ac:dyDescent="0.35">
      <c r="F25" s="52"/>
      <c r="G25" s="52"/>
      <c r="I25" s="65" t="s">
        <v>58</v>
      </c>
      <c r="J25" s="66">
        <f>SUM(J20:J24)</f>
        <v>10073.399999999998</v>
      </c>
      <c r="L25" s="132"/>
      <c r="M25" s="133"/>
      <c r="N25" s="133"/>
      <c r="O25" s="134"/>
    </row>
    <row r="26" spans="1:15" ht="15.75" customHeight="1" x14ac:dyDescent="0.3">
      <c r="F26" s="52"/>
      <c r="G26" s="52"/>
      <c r="I26" s="96" t="s">
        <v>82</v>
      </c>
      <c r="J26" s="97"/>
      <c r="K26" s="54"/>
    </row>
    <row r="27" spans="1:15" ht="14.65" customHeight="1" x14ac:dyDescent="0.3">
      <c r="I27" s="98"/>
      <c r="J27" s="99"/>
      <c r="K27" s="71"/>
      <c r="L27" s="72"/>
      <c r="M27" s="58"/>
    </row>
    <row r="28" spans="1:15" ht="14.15" customHeight="1" x14ac:dyDescent="0.3">
      <c r="I28" s="98"/>
      <c r="J28" s="99"/>
      <c r="K28" s="71"/>
      <c r="L28" s="72"/>
      <c r="M28" s="58"/>
    </row>
    <row r="29" spans="1:15" x14ac:dyDescent="0.3">
      <c r="I29" s="98"/>
      <c r="J29" s="99"/>
      <c r="K29" s="71"/>
      <c r="L29" s="72"/>
      <c r="M29" s="58"/>
    </row>
    <row r="30" spans="1:15" ht="14.15" customHeight="1" thickBot="1" x14ac:dyDescent="0.35">
      <c r="I30" s="100"/>
      <c r="J30" s="101"/>
      <c r="K30" s="71"/>
      <c r="L30" s="72"/>
      <c r="M30" s="58"/>
    </row>
    <row r="31" spans="1:15" x14ac:dyDescent="0.3">
      <c r="K31" s="71"/>
      <c r="L31" s="73"/>
    </row>
    <row r="32" spans="1:15" x14ac:dyDescent="0.3">
      <c r="K32" s="63"/>
    </row>
  </sheetData>
  <sheetProtection algorithmName="SHA-512" hashValue="n+G6h0M5dtqynHsKqkxgPiFZEwByPEOjZzvsyrsBLGlAt0yZM/yrQbkeY95FZJsMEi1Uox78WdBEiph0h1RoIA==" saltValue="Y6no/1AGENurJAGnK3T6CQ==" spinCount="100000" sheet="1" objects="1" scenarios="1"/>
  <mergeCells count="11">
    <mergeCell ref="B4:G21"/>
    <mergeCell ref="I19:J19"/>
    <mergeCell ref="I26:J30"/>
    <mergeCell ref="L4:O7"/>
    <mergeCell ref="L8:O10"/>
    <mergeCell ref="L21:O23"/>
    <mergeCell ref="L24:O25"/>
    <mergeCell ref="L11:O14"/>
    <mergeCell ref="L15:O16"/>
    <mergeCell ref="L17:O18"/>
    <mergeCell ref="L19:O20"/>
  </mergeCells>
  <hyperlinks>
    <hyperlink ref="L4:O7" r:id="rId1" display="יש למלא את מספר שנות הוותק (העבודה) שלך במקצוע לאחר הרישום בפנקס העו&quot;ס + שנות שירות צבאי/ לאומי/ אזרחי מוכר וכל ותק אחר מוכר בתלוש אחר שאינו במקצוע (לדוג' ותק נגרר)" xr:uid="{3C267E32-79EE-4C76-887F-D49FFADDC567}"/>
    <hyperlink ref="L8:O10" r:id="rId2" display="יש למלא את מספר שנות הוותק (העבודה) שלך במקצוע ממועד הרישום בפנקס העו&quot;ס. שימו לב לא לחשב שנות ותק מכל מקור אחר." xr:uid="{1913ABD7-2643-4846-BEC0-3694C4B5202B}"/>
    <hyperlink ref="L11:O14" r:id="rId3" display="לפי רשימות התארים המוכרים לשכר. *במידה ויש לך שני תארים שניים המוכרים לשכר על פי הרשימה הרלוונטית, יש לצרף עוד 500 שעות ידע מקצועי בסעיף &quot;היקף שעות לימוד&quot;." xr:uid="{74B24903-7E07-493E-8506-C627B60C9E65}"/>
    <hyperlink ref="L17:O18" r:id="rId4" display="מומחיות כפי שהוכרה ע&quot;י האיגוד עד 2015 וע&quot;י משרד הרווחה מאז 2015" xr:uid="{28967E2F-BC15-4B32-8D82-B0A66B5BF7C6}"/>
    <hyperlink ref="L15:O16" r:id="rId5" display="יש למלא את מספר שעות הלימודים שהוכרו לך עד היום (גמול השתלמות ויחידות ידע מקצועי)" xr:uid="{95504819-4D34-4CD7-B8DB-657547046B01}"/>
    <hyperlink ref="L19:O20" r:id="rId6" display="הרמה הניהולית נקבעת לפי התפקיד והתקן אותו ממלא/ת העובד/ת בהתאם לטבלה כאן באתר האיגוד" xr:uid="{F37F7372-7DDB-4614-8E97-0A062F2FC2C4}"/>
    <hyperlink ref="L21:O23" r:id="rId7" display="רמת תוספת החוק נקבעת לעובדת שמונתה מתוקף מינוי בחוק ומבצעת את התפקיד בפועל, על פי הרשימה שכאן. (יש לגלול ברשימה)" xr:uid="{268B9521-8D85-47BB-B732-3F25FB596465}"/>
    <hyperlink ref="L24:O25" r:id="rId8" display="נא למלא את אחוז המשרה המוגדר ע&quot;י המעסיק לתפקיד על פי חוק " xr:uid="{BF2FE5FC-E180-43B6-8626-C067EC68F0DC}"/>
  </hyperlinks>
  <pageMargins left="0.7" right="0.7" top="0.75" bottom="0.75" header="0.3" footer="0.3"/>
  <pageSetup paperSize="9" orientation="portrait" r:id="rId9"/>
  <drawing r:id="rId10"/>
  <extLst>
    <ext xmlns:x14="http://schemas.microsoft.com/office/spreadsheetml/2009/9/main" uri="{CCE6A557-97BC-4b89-ADB6-D9C93CAAB3DF}">
      <x14:dataValidations xmlns:xm="http://schemas.microsoft.com/office/excel/2006/main" count="5">
        <x14:dataValidation type="list" allowBlank="1" showInputMessage="1" showErrorMessage="1" xr:uid="{38DC1494-1F76-4DEA-B945-639EC5BDDC25}">
          <x14:formula1>
            <xm:f>פרמטרים!$I$30:$I$40</xm:f>
          </x14:formula1>
          <xm:sqref>J10</xm:sqref>
        </x14:dataValidation>
        <x14:dataValidation type="list" allowBlank="1" showInputMessage="1" showErrorMessage="1" xr:uid="{F7B60454-7A16-4EB0-8EAD-82CF3E749ADE}">
          <x14:formula1>
            <xm:f>פרמטרים!$I$30:$I$30</xm:f>
          </x14:formula1>
          <xm:sqref>K10</xm:sqref>
        </x14:dataValidation>
        <x14:dataValidation type="list" allowBlank="1" showInputMessage="1" showErrorMessage="1" xr:uid="{5D4706DE-8401-4589-8EEC-EBB176AE2571}">
          <x14:formula1>
            <xm:f>פרמטרים!$I$48:$I$49</xm:f>
          </x14:formula1>
          <xm:sqref>J8:K8</xm:sqref>
        </x14:dataValidation>
        <x14:dataValidation type="list" allowBlank="1" showInputMessage="1" showErrorMessage="1" xr:uid="{46B1E754-7D95-4770-8B59-95AA9E9C2AA1}">
          <x14:formula1>
            <xm:f>פרמטרים!$N$4:$V$4</xm:f>
          </x14:formula1>
          <xm:sqref>J9</xm:sqref>
        </x14:dataValidation>
        <x14:dataValidation type="list" allowBlank="1" showInputMessage="1" showErrorMessage="1" xr:uid="{FC01CF8E-F0A7-4FCA-B705-6302754F7CC4}">
          <x14:formula1>
            <xm:f>פרמטרים!$I$21:$I$23</xm:f>
          </x14:formula1>
          <xm:sqref>J6:K6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E65EEE92540D8E459AC80861C3E73648" ma:contentTypeVersion="29" ma:contentTypeDescription="צור מסמך חדש." ma:contentTypeScope="" ma:versionID="97783ad8e635a018a5a198af4e9d5769">
  <xsd:schema xmlns:xsd="http://www.w3.org/2001/XMLSchema" xmlns:xs="http://www.w3.org/2001/XMLSchema" xmlns:p="http://schemas.microsoft.com/office/2006/metadata/properties" xmlns:ns2="0d3338db-8112-439e-bb51-4db70e312577" xmlns:ns3="61a62166-1dfb-416b-97b6-8d5e2ec088d9" targetNamespace="http://schemas.microsoft.com/office/2006/metadata/properties" ma:root="true" ma:fieldsID="67036ecd5f0b51b64566efad4ad14eea" ns2:_="" ns3:_="">
    <xsd:import namespace="0d3338db-8112-439e-bb51-4db70e312577"/>
    <xsd:import namespace="61a62166-1dfb-416b-97b6-8d5e2ec088d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2:TaxCatchAll"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338db-8112-439e-bb51-4db70e312577"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משותף עם פרטים" ma:internalName="SharedWithDetails" ma:readOnly="true">
      <xsd:simpleType>
        <xsd:restriction base="dms:Note">
          <xsd:maxLength value="255"/>
        </xsd:restriction>
      </xsd:simpleType>
    </xsd:element>
    <xsd:element name="TaxCatchAll" ma:index="24" nillable="true" ma:displayName="Taxonomy Catch All Column" ma:hidden="true" ma:list="{2bf7ab6a-e22e-41a1-816c-d38ca09c54d3}" ma:internalName="TaxCatchAll" ma:showField="CatchAllData" ma:web="0d3338db-8112-439e-bb51-4db70e3125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a62166-1dfb-416b-97b6-8d5e2ec088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תגיות תמונה" ma:readOnly="false" ma:fieldId="{5cf76f15-5ced-4ddc-b409-7134ff3c332f}" ma:taxonomyMulti="true" ma:sspId="6cbcebba-732d-423d-9ce7-0c6a9a72c0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0d3338db-8112-439e-bb51-4db70e312577" xsi:nil="true"/>
    <lcf76f155ced4ddcb4097134ff3c332f xmlns="61a62166-1dfb-416b-97b6-8d5e2ec088d9">
      <Terms xmlns="http://schemas.microsoft.com/office/infopath/2007/PartnerControls"/>
    </lcf76f155ced4ddcb4097134ff3c332f>
    <_dlc_DocId xmlns="0d3338db-8112-439e-bb51-4db70e312577">EJHUMTYD23WV-983475862-576916</_dlc_DocId>
    <_dlc_DocIdUrl xmlns="0d3338db-8112-439e-bb51-4db70e312577">
      <Url>https://kucik.sharepoint.com/sites/KucikFiles/_layouts/15/DocIdRedir.aspx?ID=EJHUMTYD23WV-983475862-576916</Url>
      <Description>EJHUMTYD23WV-983475862-576916</Description>
    </_dlc_DocIdUrl>
  </documentManagement>
</p:properties>
</file>

<file path=customXml/itemProps1.xml><?xml version="1.0" encoding="utf-8"?>
<ds:datastoreItem xmlns:ds="http://schemas.openxmlformats.org/officeDocument/2006/customXml" ds:itemID="{3013E4ED-7AD2-4AC1-9FA7-B4646FB5644E}">
  <ds:schemaRefs>
    <ds:schemaRef ds:uri="http://schemas.microsoft.com/sharepoint/v3/contenttype/forms"/>
  </ds:schemaRefs>
</ds:datastoreItem>
</file>

<file path=customXml/itemProps2.xml><?xml version="1.0" encoding="utf-8"?>
<ds:datastoreItem xmlns:ds="http://schemas.openxmlformats.org/officeDocument/2006/customXml" ds:itemID="{D4CC3343-FF89-41B4-805A-15F8F60C21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338db-8112-439e-bb51-4db70e312577"/>
    <ds:schemaRef ds:uri="61a62166-1dfb-416b-97b6-8d5e2ec08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252BFE-CAEA-4574-B28A-A041173636E2}">
  <ds:schemaRefs>
    <ds:schemaRef ds:uri="http://schemas.microsoft.com/sharepoint/events"/>
  </ds:schemaRefs>
</ds:datastoreItem>
</file>

<file path=customXml/itemProps4.xml><?xml version="1.0" encoding="utf-8"?>
<ds:datastoreItem xmlns:ds="http://schemas.openxmlformats.org/officeDocument/2006/customXml" ds:itemID="{A7FF4964-F6AC-4560-944B-352E32DC67C8}">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elements/1.1/"/>
    <ds:schemaRef ds:uri="cae5c5b6-672c-4ed8-99c2-c9b2c969492f"/>
    <ds:schemaRef ds:uri="http://www.w3.org/XML/1998/namespace"/>
    <ds:schemaRef ds:uri="http://schemas.microsoft.com/office/infopath/2007/PartnerControls"/>
    <ds:schemaRef ds:uri="ad99f105-eac4-45dc-b14f-b182f7c92139"/>
    <ds:schemaRef ds:uri="http://purl.org/dc/terms/"/>
    <ds:schemaRef ds:uri="0d3338db-8112-439e-bb51-4db70e312577"/>
    <ds:schemaRef ds:uri="61a62166-1dfb-416b-97b6-8d5e2ec088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פרמטרים</vt:lpstr>
      <vt:lpstr>סימולטור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Harel Belinda</dc:creator>
  <cp:lastModifiedBy>מיכל גומל בלנק</cp:lastModifiedBy>
  <dcterms:created xsi:type="dcterms:W3CDTF">2021-11-02T13:32:59Z</dcterms:created>
  <dcterms:modified xsi:type="dcterms:W3CDTF">2024-03-26T06:30:16Z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0x010100E65EEE92540D8E459AC80861C3E73648</vt:lpwstr>
  </property>
  <property fmtid="{D5CDD505-2E9C-101B-9397-08002B2CF9AE}" pid="3" name="_dlc_DocIdItemGuid">
    <vt:lpwstr>bf1fe8b8-8f73-4eb4-b112-40a0c1828a7d</vt:lpwstr>
  </property>
  <property fmtid="{D5CDD505-2E9C-101B-9397-08002B2CF9AE}" pid="4" name="MediaServiceImageTags">
    <vt:lpwstr/>
  </property>
</Properties>
</file>